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Default Extension="png" ContentType="image/png"/>
  <Default Extension="bin" ContentType="application/vnd.openxmlformats-officedocument.spreadsheetml.printerSettings"/>
</Types>
</file>

<file path=_rels/.rels><?xml version="1.0" encoding="UTF-8" standalone="yes"?>
<Relationships xmlns="http://schemas.openxmlformats.org/package/2006/relationships"><Relationship Id="rId4" Type="http://schemas.openxmlformats.org/officeDocument/2006/relationships/custom-properties" Target="docProps/custom.xml"/><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true" firstSheet="0" minimized="false" showHorizontalScroll="true" showSheetTabs="true" showVerticalScroll="true" tabRatio="891" visibility="visible"/>
  </bookViews>
  <sheets>
    <sheet name="Cover" sheetId="1" r:id="rId4"/>
    <sheet name="Environment" sheetId="2" r:id="rId5"/>
    <sheet name="Social" sheetId="3" r:id="rId6"/>
    <sheet name="Economic &amp; Governance" sheetId="4" r:id="rId7"/>
  </sheets>
  <definedNames>
    <definedName name="COMP">#REF!</definedName>
    <definedName name="CURP">#REF!</definedName>
    <definedName name="_xlnm.Print_Area" localSheetId="0">'Cover'!$B$1:$BJ$56</definedName>
    <definedName name="_xlnm.Print_Area" localSheetId="1">'Environment'!$A$2:$K$50</definedName>
    <definedName name="_xlnm.Print_Area" localSheetId="2">'Social'!$A$2:$K$46</definedName>
    <definedName name="_xlnm.Print_Area" localSheetId="3">'Economic &amp; Governance'!$A$2:$K$45</definedName>
  </definedNames>
  <calcPr calcId="999999" calcMode="auto" calcCompleted="1" fullCalcOnLoad="0" forceFullCalc="0"/>
</workbook>
</file>

<file path=xl/sharedStrings.xml><?xml version="1.0" encoding="utf-8"?>
<sst xmlns="http://schemas.openxmlformats.org/spreadsheetml/2006/main" uniqueCount="117">
  <si>
    <t xml:space="preserve"> </t>
  </si>
  <si>
    <t>Annual ESG Key Data</t>
  </si>
  <si>
    <t>Sustainability Department</t>
  </si>
  <si>
    <t>Miguel Viana, Head of IR &amp; Sustainability</t>
  </si>
  <si>
    <t>Marta Quintas</t>
  </si>
  <si>
    <t>Phone:</t>
  </si>
  <si>
    <t>+34 902 830 700</t>
  </si>
  <si>
    <t>Fax:</t>
  </si>
  <si>
    <t>+34 914 238 429</t>
  </si>
  <si>
    <t>Email:</t>
  </si>
  <si>
    <t>sustainability@edpr.com</t>
  </si>
  <si>
    <t>Environment</t>
  </si>
  <si>
    <t>Emissions</t>
  </si>
  <si>
    <t>CO2 Avoided (kt)</t>
  </si>
  <si>
    <t>CO2 Direct emissions [scope 1] (kt)</t>
  </si>
  <si>
    <r>
      <t xml:space="preserve">2.77 </t>
    </r>
    <r>
      <rPr>
        <rFont val="Mulish"/>
        <b val="false"/>
        <i val="false"/>
        <vertAlign val="superscript"/>
        <strike val="false"/>
        <color rgb="FF000000"/>
        <sz val="11"/>
        <u val="none"/>
      </rPr>
      <t xml:space="preserve">1</t>
    </r>
  </si>
  <si>
    <t>CO2 Indirect emissions [scope 2] (kt)</t>
  </si>
  <si>
    <r>
      <t xml:space="preserve">0 </t>
    </r>
    <r>
      <rPr>
        <rFont val="Mulish"/>
        <b val="false"/>
        <i val="false"/>
        <vertAlign val="superscript"/>
        <strike val="false"/>
        <color rgb="FF000000"/>
        <sz val="11"/>
        <u val="none"/>
      </rPr>
      <t xml:space="preserve">2</t>
    </r>
  </si>
  <si>
    <t>CO2 Indirect emissions [scope 3] (kt)</t>
  </si>
  <si>
    <r>
      <t xml:space="preserve">Waste </t>
    </r>
    <r>
      <rPr>
        <rFont val="Mulish"/>
        <b val="true"/>
        <i val="false"/>
        <vertAlign val="superscript"/>
        <strike val="false"/>
        <color rgb="FF000000"/>
        <sz val="11"/>
        <u val="none"/>
      </rPr>
      <t xml:space="preserve">3</t>
    </r>
  </si>
  <si>
    <t>Total waste (t)</t>
  </si>
  <si>
    <t>Total waste (kg/GWh)</t>
  </si>
  <si>
    <t>Total waste recovered (%)</t>
  </si>
  <si>
    <t>n/a</t>
  </si>
  <si>
    <r>
      <t xml:space="preserve">81% </t>
    </r>
    <r>
      <rPr>
        <rFont val="Mulish"/>
        <b val="false"/>
        <i val="false"/>
        <vertAlign val="superscript"/>
        <strike val="false"/>
        <color rgb="FF000000"/>
        <sz val="11"/>
        <u val="none"/>
      </rPr>
      <t xml:space="preserve">1</t>
    </r>
  </si>
  <si>
    <r>
      <t xml:space="preserve">72% </t>
    </r>
    <r>
      <rPr>
        <rFont val="Mulish"/>
        <b val="false"/>
        <i val="false"/>
        <vertAlign val="superscript"/>
        <strike val="false"/>
        <color rgb="FF000000"/>
        <sz val="11"/>
        <u val="none"/>
      </rPr>
      <t xml:space="preserve">1</t>
    </r>
  </si>
  <si>
    <t>Hazardous waste (t)</t>
  </si>
  <si>
    <t>Hazardous waste (kg/GWh)</t>
  </si>
  <si>
    <t>Hazardous waste recovered (%)</t>
  </si>
  <si>
    <t>Non-hazardous waste (t)</t>
  </si>
  <si>
    <t>Non-hazardous waste recovered (%)</t>
  </si>
  <si>
    <r>
      <t xml:space="preserve">67% </t>
    </r>
    <r>
      <rPr>
        <rFont val="Mulish"/>
        <b val="false"/>
        <i val="false"/>
        <vertAlign val="superscript"/>
        <strike val="false"/>
        <color rgb="FF000000"/>
        <sz val="11"/>
        <u val="none"/>
      </rPr>
      <t xml:space="preserve">1</t>
    </r>
  </si>
  <si>
    <r>
      <t xml:space="preserve">71% </t>
    </r>
    <r>
      <rPr>
        <rFont val="Mulish"/>
        <b val="false"/>
        <i val="false"/>
        <vertAlign val="superscript"/>
        <strike val="false"/>
        <color rgb="FF000000"/>
        <sz val="11"/>
        <u val="none"/>
      </rPr>
      <t xml:space="preserve">1</t>
    </r>
  </si>
  <si>
    <t>Energy</t>
  </si>
  <si>
    <t>Electricity consumption (MWh)</t>
  </si>
  <si>
    <t>Gas consumption (MWh)</t>
  </si>
  <si>
    <r>
      <t xml:space="preserve">1,799 </t>
    </r>
    <r>
      <rPr>
        <rFont val="Mulish"/>
        <b val="false"/>
        <i val="false"/>
        <vertAlign val="superscript"/>
        <strike val="false"/>
        <color rgb="FF000000"/>
        <sz val="11"/>
        <u val="none"/>
      </rPr>
      <t xml:space="preserve">1</t>
    </r>
  </si>
  <si>
    <t>Spills</t>
  </si>
  <si>
    <r>
      <t xml:space="preserve">Significant spills (#) </t>
    </r>
    <r>
      <rPr>
        <rFont val="Mulish"/>
        <b val="false"/>
        <i val="false"/>
        <vertAlign val="superscript"/>
        <strike val="false"/>
        <color rgb="FF000000"/>
        <sz val="11"/>
        <u val="none"/>
      </rPr>
      <t xml:space="preserve">4</t>
    </r>
  </si>
  <si>
    <t>-</t>
  </si>
  <si>
    <t>Near miss (#)</t>
  </si>
  <si>
    <t>Biodiversity</t>
  </si>
  <si>
    <t>Installed capacity inside, partially in or adjacent into protected areas (%)</t>
  </si>
  <si>
    <t>Environmental OPEX &amp; CAPEX</t>
  </si>
  <si>
    <t>Environmental OPEX (€m)</t>
  </si>
  <si>
    <t>Environmental CAPEX (€m)</t>
  </si>
  <si>
    <t>Environmental Management System</t>
  </si>
  <si>
    <r>
      <t xml:space="preserve">ISO 14001 Certified MWs (%) </t>
    </r>
    <r>
      <rPr>
        <rFont val="Mulish"/>
        <b val="false"/>
        <i val="false"/>
        <vertAlign val="superscript"/>
        <strike val="false"/>
        <color rgb="FF000000"/>
        <sz val="11"/>
        <u val="none"/>
      </rPr>
      <t xml:space="preserve">5</t>
    </r>
  </si>
  <si>
    <r>
      <rPr>
        <rFont val="Calibri"/>
        <b val="false"/>
        <i val="false"/>
        <vertAlign val="superscript"/>
        <strike val="false"/>
        <color rgb="FF000000"/>
        <sz val="10"/>
        <u val="none"/>
      </rPr>
      <t xml:space="preserve">1 </t>
    </r>
    <r>
      <rPr>
        <rFont val="Calibri"/>
        <b val="false"/>
        <i val="false"/>
        <strike val="false"/>
        <color rgb="FF000000"/>
        <sz val="10"/>
        <u val="none"/>
      </rPr>
      <t xml:space="preserve">Restated figure.</t>
    </r>
  </si>
  <si>
    <r>
      <rPr>
        <rFont val="Calibri"/>
        <b val="false"/>
        <i val="false"/>
        <vertAlign val="superscript"/>
        <strike val="false"/>
        <color rgb="FF000000"/>
        <sz val="10"/>
        <u val="none"/>
      </rPr>
      <t xml:space="preserve">2 </t>
    </r>
    <r>
      <rPr>
        <rFont val="Calibri"/>
        <b val="false"/>
        <i val="false"/>
        <strike val="false"/>
        <color rgb="FF000000"/>
        <sz val="10"/>
        <u val="none"/>
      </rPr>
      <t xml:space="preserve">100% of the emissions related to electricity consumption in windfarms and offices in all EDPR countries have been compensated by Certifications of Origin in Spain and Renewable Energy Certifications (RECs) in US, obtained from the renewable energy generation.</t>
    </r>
  </si>
  <si>
    <r>
      <rPr>
        <rFont val="Calibri"/>
        <b val="false"/>
        <i val="false"/>
        <vertAlign val="superscript"/>
        <strike val="false"/>
        <color rgb="FF000000"/>
        <sz val="10"/>
        <u val="none"/>
      </rPr>
      <t xml:space="preserve">3 </t>
    </r>
    <r>
      <rPr>
        <rFont val="Calibri"/>
        <b val="false"/>
        <i val="false"/>
        <strike val="false"/>
        <color rgb="FF000000"/>
        <sz val="10"/>
        <u val="none"/>
      </rPr>
      <t xml:space="preserve">2019, 2020 and 2021 data excludes waste caused by non-recurrent events.</t>
    </r>
  </si>
  <si>
    <r>
      <rPr>
        <rFont val="Calibri"/>
        <b val="false"/>
        <i val="false"/>
        <vertAlign val="superscript"/>
        <strike val="false"/>
        <color rgb="FF000000"/>
        <sz val="10"/>
        <u val="none"/>
      </rPr>
      <t xml:space="preserve">4</t>
    </r>
    <r>
      <rPr>
        <rFont val="Calibri"/>
        <b val="false"/>
        <i val="false"/>
        <strike val="false"/>
        <color rgb="FF000000"/>
        <sz val="10"/>
        <u val="none"/>
      </rPr>
      <t xml:space="preserve"> Since </t>
    </r>
    <r>
      <rPr>
        <rFont val="Calibri"/>
        <b val="false"/>
        <i val="false"/>
        <strike val="false"/>
        <color rgb="FF000000"/>
        <sz val="10"/>
        <u val="none"/>
      </rPr>
      <t xml:space="preserve">2019, significant spill is defined as any spill affecting water bodies/courses, protected soils or soils of interest because of its natural value.</t>
    </r>
  </si>
  <si>
    <r>
      <rPr>
        <rFont val="Calibri"/>
        <b val="false"/>
        <i val="false"/>
        <vertAlign val="superscript"/>
        <strike val="false"/>
        <color rgb="FF000000"/>
        <sz val="10"/>
        <u val="none"/>
      </rPr>
      <t xml:space="preserve">5</t>
    </r>
    <r>
      <rPr>
        <rFont val="Calibri"/>
        <b val="false"/>
        <i val="false"/>
        <strike val="false"/>
        <color rgb="FF000000"/>
        <sz val="10"/>
        <u val="none"/>
      </rPr>
      <t xml:space="preserve"> Based on the installed capacity of the previous year, except for 2013, 2014 and 2016 that is based on the current year.</t>
    </r>
  </si>
  <si>
    <t>Social</t>
  </si>
  <si>
    <t>Talent Attraction &amp; Retention</t>
  </si>
  <si>
    <t>Employees (#)</t>
  </si>
  <si>
    <r>
      <t xml:space="preserve">Turnover (%) </t>
    </r>
    <r>
      <rPr>
        <rFont val="Mulish"/>
        <b val="false"/>
        <i val="false"/>
        <vertAlign val="superscript"/>
        <strike val="false"/>
        <color rgb="FF000000"/>
        <sz val="11"/>
        <u val="none"/>
      </rPr>
      <t xml:space="preserve">1</t>
    </r>
  </si>
  <si>
    <t>Internships (#)</t>
  </si>
  <si>
    <t>Part-Time Employees (#)</t>
  </si>
  <si>
    <t>Temporary Employees (#)</t>
  </si>
  <si>
    <t>Labour Practices</t>
  </si>
  <si>
    <t>Female workforce (%)</t>
  </si>
  <si>
    <t>Female in senior management positions (%)</t>
  </si>
  <si>
    <t>Female in junior management positions (%)</t>
  </si>
  <si>
    <t>Employees covered by collective bargaining agreements (%)</t>
  </si>
  <si>
    <t>Human Capital Development</t>
  </si>
  <si>
    <t>Training hours (#)</t>
  </si>
  <si>
    <t>Training investment (€k)</t>
  </si>
  <si>
    <t>Attendances (#)</t>
  </si>
  <si>
    <t>Trained employees (%)</t>
  </si>
  <si>
    <t>Occupational H&amp;S</t>
  </si>
  <si>
    <t>Fatal accidents (#)</t>
  </si>
  <si>
    <t>Industrial accidents with absence (#)</t>
  </si>
  <si>
    <t>Injury rate (# of accidents with absence/Hours worked * 1,000,000)</t>
  </si>
  <si>
    <t>Lost work day rate (# of working days lost/Hours worked * 1,000,000)</t>
  </si>
  <si>
    <r>
      <t xml:space="preserve">84</t>
    </r>
    <r>
      <rPr>
        <rFont val="Mulish"/>
        <b val="false"/>
        <i val="false"/>
        <vertAlign val="superscript"/>
        <strike val="false"/>
        <color rgb="FF000000"/>
        <sz val="11"/>
        <u val="none"/>
      </rPr>
      <t xml:space="preserve"> 2</t>
    </r>
  </si>
  <si>
    <r>
      <t xml:space="preserve">ISO 45001 Certified MWs (%) </t>
    </r>
    <r>
      <rPr>
        <rFont val="Mulish"/>
        <b val="false"/>
        <i val="false"/>
        <vertAlign val="superscript"/>
        <strike val="false"/>
        <color rgb="FF000000"/>
        <sz val="11"/>
        <u val="none"/>
      </rPr>
      <t xml:space="preserve">3</t>
    </r>
  </si>
  <si>
    <t>Communities</t>
  </si>
  <si>
    <t>Social investment (€m)</t>
  </si>
  <si>
    <t>Complaints (#)</t>
  </si>
  <si>
    <t>Corporate Citizenship and Philanthropy</t>
  </si>
  <si>
    <t>Employee volunteering (hours)</t>
  </si>
  <si>
    <t>Employees that participated in volunteering activities (%)</t>
  </si>
  <si>
    <r>
      <rPr>
        <rFont val="Calibri"/>
        <b val="false"/>
        <i val="false"/>
        <vertAlign val="superscript"/>
        <strike val="false"/>
        <color rgb="FF000000"/>
        <sz val="10"/>
        <u val="none"/>
      </rPr>
      <t xml:space="preserve">1</t>
    </r>
    <r>
      <rPr>
        <rFont val="Calibri"/>
        <b val="false"/>
        <i val="false"/>
        <strike val="false"/>
        <color rgb="FF000000"/>
        <sz val="10"/>
        <u val="none"/>
      </rPr>
      <t xml:space="preserve"> Until 2018, turnover was calculated as (new hires + departures)/2/headcount. As of 2019, the calculation method changed and is calculated as departures/headcount.</t>
    </r>
  </si>
  <si>
    <r>
      <rPr>
        <rFont val="Calibri"/>
        <b val="false"/>
        <i val="false"/>
        <vertAlign val="superscript"/>
        <strike val="false"/>
        <color rgb="FF000000"/>
        <sz val="10"/>
        <u val="none"/>
      </rPr>
      <t xml:space="preserve">2</t>
    </r>
    <r>
      <rPr>
        <rFont val="Calibri"/>
        <b val="false"/>
        <i val="false"/>
        <strike val="false"/>
        <color rgb="FF000000"/>
        <sz val="10"/>
        <u val="none"/>
      </rPr>
      <t xml:space="preserve"> Adjusted excluding the lost days derived from accidents in 2020. Total non-adjusted lost work day rate: 132.</t>
    </r>
  </si>
  <si>
    <r>
      <rPr>
        <rFont val="Calibri"/>
        <b val="false"/>
        <i val="false"/>
        <vertAlign val="superscript"/>
        <strike val="false"/>
        <color rgb="FF000000"/>
        <sz val="10"/>
        <u val="none"/>
      </rPr>
      <t xml:space="preserve">3</t>
    </r>
    <r>
      <rPr>
        <rFont val="Calibri"/>
        <b val="false"/>
        <i val="false"/>
        <strike val="false"/>
        <color rgb="FF000000"/>
        <sz val="10"/>
        <u val="none"/>
      </rPr>
      <t xml:space="preserve"> Based on the installed capacity of the previous year, except for 2013, 2014 and 2016 that is based on the current year. Before 2020, the certification was based on OHSAS 18001.</t>
    </r>
  </si>
  <si>
    <t>Economic &amp; Governance</t>
  </si>
  <si>
    <t>Corporate Governance</t>
  </si>
  <si>
    <t>Size of Board (#)</t>
  </si>
  <si>
    <t>Women on the BoD (%)</t>
  </si>
  <si>
    <t>Independent members of the BoD (%)</t>
  </si>
  <si>
    <t>Non-executive members of the BoD (%)</t>
  </si>
  <si>
    <t>Average board meeting attendance (%)</t>
  </si>
  <si>
    <t>Average tenure of board members (years)</t>
  </si>
  <si>
    <t>Board average age</t>
  </si>
  <si>
    <t>Codes of Conduct</t>
  </si>
  <si>
    <t>Claims related to Ethical issues (#)</t>
  </si>
  <si>
    <t>Claims related to irregularities (Whistle-Blowing) (#)</t>
  </si>
  <si>
    <t>Economic Value</t>
  </si>
  <si>
    <t>Directly generated (€m)</t>
  </si>
  <si>
    <t>Distributed (€m)</t>
  </si>
  <si>
    <t>Accumulated (€m)</t>
  </si>
  <si>
    <t>Supply Chain Management</t>
  </si>
  <si>
    <t>Suppliers (#)</t>
  </si>
  <si>
    <r>
      <t xml:space="preserve">4100 </t>
    </r>
    <r>
      <rPr>
        <rFont val="Mulish"/>
        <b val="false"/>
        <i val="false"/>
        <vertAlign val="superscript"/>
        <strike val="false"/>
        <color rgb="FF000000"/>
        <sz val="11"/>
        <u val="none"/>
      </rPr>
      <t xml:space="preserve">1</t>
    </r>
  </si>
  <si>
    <t>Critical suppliers (#)</t>
  </si>
  <si>
    <t>Critical suppliers with EMS (%)</t>
  </si>
  <si>
    <t>Critical suppliers with OH&amp;S management system (%)</t>
  </si>
  <si>
    <t>Contractors (#)</t>
  </si>
  <si>
    <t>Innovation Management</t>
  </si>
  <si>
    <r>
      <t xml:space="preserve">Investment in Innovation (€m) </t>
    </r>
    <r>
      <rPr>
        <rFont val="Mulish"/>
        <b val="false"/>
        <i val="false"/>
        <vertAlign val="superscript"/>
        <strike val="false"/>
        <color rgb="FF000000"/>
        <sz val="11"/>
        <u val="none"/>
      </rPr>
      <t xml:space="preserve">2</t>
    </r>
  </si>
  <si>
    <r>
      <t xml:space="preserve">Significant fines and penalties </t>
    </r>
    <r>
      <rPr>
        <rFont val="Mulish"/>
        <b val="true"/>
        <i val="false"/>
        <vertAlign val="superscript"/>
        <strike val="false"/>
        <color rgb="FF000000"/>
        <sz val="11"/>
        <u val="none"/>
      </rPr>
      <t xml:space="preserve">3</t>
    </r>
  </si>
  <si>
    <t>Non-compliance with environmental laws and regulations (€k)</t>
  </si>
  <si>
    <t>Non-compliance with social and economic laws and regulations (€k)</t>
  </si>
  <si>
    <r>
      <rPr>
        <rFont val="Calibri"/>
        <b val="false"/>
        <i val="false"/>
        <vertAlign val="superscript"/>
        <strike val="false"/>
        <color rgb="FF000000"/>
        <sz val="10"/>
        <u val="none"/>
      </rPr>
      <t xml:space="preserve">1</t>
    </r>
    <r>
      <rPr>
        <rFont val="Calibri"/>
        <b val="false"/>
        <i val="false"/>
        <strike val="false"/>
        <color rgb="FF000000"/>
        <sz val="10"/>
        <u val="none"/>
      </rPr>
      <t xml:space="preserve"> Excludes NA data.</t>
    </r>
  </si>
  <si>
    <r>
      <rPr>
        <rFont val="Calibri"/>
        <b val="false"/>
        <i val="false"/>
        <vertAlign val="superscript"/>
        <strike val="false"/>
        <color rgb="FF000000"/>
        <sz val="10"/>
        <u val="none"/>
      </rPr>
      <t xml:space="preserve">2</t>
    </r>
    <r>
      <rPr>
        <rFont val="Calibri"/>
        <b val="false"/>
        <i val="false"/>
        <strike val="false"/>
        <color rgb="FF000000"/>
        <sz val="10"/>
        <u val="none"/>
      </rPr>
      <t xml:space="preserve"> 2016 and 2017 figures restated.</t>
    </r>
  </si>
  <si>
    <r>
      <rPr>
        <rFont val="Calibri"/>
        <b val="false"/>
        <i val="false"/>
        <vertAlign val="superscript"/>
        <strike val="false"/>
        <color rgb="FF000000"/>
        <sz val="10"/>
        <u val="none"/>
      </rPr>
      <t xml:space="preserve">3</t>
    </r>
    <r>
      <rPr>
        <rFont val="Calibri"/>
        <b val="false"/>
        <i val="false"/>
        <strike val="false"/>
        <color rgb="FF000000"/>
        <sz val="10"/>
        <u val="none"/>
      </rPr>
      <t xml:space="preserve"> EDPR defines as significant penalty the ones above €10k.</t>
    </r>
  </si>
</sst>
</file>

<file path=xl/styles.xml><?xml version="1.0" encoding="utf-8"?>
<styleSheet xmlns="http://schemas.openxmlformats.org/spreadsheetml/2006/main" xml:space="preserve">
  <numFmts count="11">
    <numFmt numFmtId="164" formatCode="#,##0;\(#,##0\);&quot;-&quot;"/>
    <numFmt numFmtId="165" formatCode="0.00000"/>
    <numFmt numFmtId="166" formatCode="0.0000000000"/>
    <numFmt numFmtId="167" formatCode="0.00000000"/>
    <numFmt numFmtId="168" formatCode="0.0"/>
    <numFmt numFmtId="169" formatCode="#,##0.00;\(#,##0.00\);&quot;-&quot;"/>
    <numFmt numFmtId="170" formatCode="#,##0.000;\(#,##0.000\);&quot;-&quot;"/>
    <numFmt numFmtId="171" formatCode="#,##0.0;\(#,##0.0\);&quot;-&quot;"/>
    <numFmt numFmtId="172" formatCode="#.##00;\(#.##00\);&quot;-&quot;"/>
    <numFmt numFmtId="173" formatCode="0.0%"/>
    <numFmt numFmtId="174" formatCode="[$-809]dd\ mmmm\ yyyy;@"/>
  </numFmts>
  <fonts count="20">
    <font>
      <b val="0"/>
      <i val="0"/>
      <strike val="0"/>
      <u val="none"/>
      <sz val="10"/>
      <color rgb="FF000000"/>
      <name val="Century Gothic"/>
    </font>
    <font>
      <b val="0"/>
      <i val="0"/>
      <strike val="0"/>
      <u val="none"/>
      <sz val="12"/>
      <color rgb="FF000000"/>
      <name val="Calibri"/>
    </font>
    <font>
      <b val="0"/>
      <i val="0"/>
      <strike val="0"/>
      <u val="none"/>
      <sz val="10"/>
      <color rgb="FF000000"/>
      <name val="Calibri"/>
    </font>
    <font>
      <b val="1"/>
      <i val="0"/>
      <strike val="0"/>
      <u val="none"/>
      <sz val="32"/>
      <color rgb="FFFF0000"/>
      <name val="Calibri"/>
    </font>
    <font>
      <b val="1"/>
      <i val="0"/>
      <strike val="0"/>
      <u val="none"/>
      <sz val="48"/>
      <color rgb="FF000000"/>
      <name val="Calibri"/>
    </font>
    <font>
      <b val="0"/>
      <i val="0"/>
      <strike val="0"/>
      <u val="none"/>
      <sz val="16"/>
      <color rgb="FF000000"/>
      <name val="Calibri"/>
    </font>
    <font>
      <b val="1"/>
      <i val="0"/>
      <strike val="0"/>
      <u val="none"/>
      <sz val="12"/>
      <color rgb="FF000000"/>
      <name val="Calibri"/>
    </font>
    <font>
      <b val="0"/>
      <i val="0"/>
      <strike val="0"/>
      <u val="none"/>
      <sz val="11"/>
      <color rgb="FF000000"/>
      <name val="Mulish"/>
    </font>
    <font>
      <b val="1"/>
      <i val="0"/>
      <strike val="0"/>
      <u val="none"/>
      <sz val="11"/>
      <color rgb="FF000000"/>
      <name val="Mulish"/>
    </font>
    <font>
      <b val="1"/>
      <i val="0"/>
      <strike val="0"/>
      <u val="none"/>
      <sz val="11"/>
      <color rgb="FFFF0000"/>
      <name val="Mulish"/>
    </font>
    <font>
      <b val="0"/>
      <i val="0"/>
      <strike val="0"/>
      <u val="none"/>
      <sz val="25"/>
      <color rgb="FF000000"/>
      <name val="Mulish"/>
    </font>
    <font>
      <b val="0"/>
      <i val="0"/>
      <strike val="0"/>
      <u val="none"/>
      <sz val="10"/>
      <color rgb="FF000000"/>
      <name val="Mulish"/>
    </font>
    <font>
      <b val="1"/>
      <i val="0"/>
      <strike val="0"/>
      <u val="none"/>
      <sz val="48"/>
      <color rgb="FF000000"/>
      <name val="Mulish"/>
    </font>
    <font>
      <b val="1"/>
      <i val="0"/>
      <strike val="0"/>
      <u val="none"/>
      <sz val="16"/>
      <color rgb="FF000000"/>
      <name val="Mulish"/>
    </font>
    <font>
      <b val="0"/>
      <i val="0"/>
      <strike val="0"/>
      <u val="none"/>
      <sz val="16"/>
      <color rgb="FF000000"/>
      <name val="Mulish"/>
    </font>
    <font>
      <b val="1"/>
      <i val="0"/>
      <strike val="0"/>
      <u val="none"/>
      <sz val="32"/>
      <color rgb="FF000000"/>
      <name val="Mulish"/>
    </font>
    <font>
      <b val="1"/>
      <i val="0"/>
      <strike val="0"/>
      <u val="none"/>
      <sz val="25"/>
      <color rgb="FF000000"/>
      <name val="Mulish"/>
    </font>
    <font>
      <b val="0"/>
      <i val="0"/>
      <strike val="0"/>
      <u val="none"/>
      <sz val="18"/>
      <color rgb="FF000000"/>
      <name val="Calibri"/>
    </font>
    <font>
      <b val="1"/>
      <i val="0"/>
      <strike val="0"/>
      <u val="none"/>
      <sz val="20"/>
      <color rgb="FFFF0000"/>
      <name val="Calibri"/>
    </font>
    <font>
      <b val="0"/>
      <i val="0"/>
      <strike val="0"/>
      <u val="none"/>
      <sz val="25"/>
      <color rgb="FF000000"/>
      <name val="Calibri"/>
    </font>
  </fonts>
  <fills count="4">
    <fill>
      <patternFill patternType="none"/>
    </fill>
    <fill>
      <patternFill patternType="gray125"/>
    </fill>
    <fill>
      <patternFill patternType="solid">
        <fgColor rgb="FFDADAD9"/>
        <bgColor rgb="FFFFFFFF"/>
      </patternFill>
    </fill>
    <fill>
      <patternFill patternType="solid">
        <fgColor rgb="FFFFFFFF"/>
        <bgColor rgb="FFFFFFFF"/>
      </patternFill>
    </fill>
  </fills>
  <borders count="31">
    <border/>
    <border>
      <left style="thin">
        <color rgb="FFFFFFFF"/>
      </left>
      <right style="thin">
        <color rgb="FFFFFFFF"/>
      </right>
      <top style="thin">
        <color rgb="FFFFFFFF"/>
      </top>
      <bottom style="thin">
        <color rgb="FFFFFFFF"/>
      </bottom>
    </border>
    <border>
      <right style="hair">
        <color rgb="FF91928F"/>
      </right>
    </border>
    <border>
      <left style="thin">
        <color rgb="FF91928F"/>
      </left>
      <top style="thin">
        <color rgb="FF91928F"/>
      </top>
      <bottom style="thin">
        <color rgb="FF91928F"/>
      </bottom>
    </border>
    <border>
      <top style="thin">
        <color rgb="FF91928F"/>
      </top>
      <bottom style="thin">
        <color rgb="FF91928F"/>
      </bottom>
    </border>
    <border>
      <right style="thin">
        <color rgb="FF91928F"/>
      </right>
      <top style="thin">
        <color rgb="FF91928F"/>
      </top>
      <bottom style="thin">
        <color rgb="FF91928F"/>
      </bottom>
    </border>
    <border>
      <left style="hair">
        <color rgb="FF91928F"/>
      </left>
      <right style="thin">
        <color rgb="FFFFFFFF"/>
      </right>
      <top style="hair">
        <color rgb="FF91928F"/>
      </top>
      <bottom style="thin">
        <color rgb="FF91928F"/>
      </bottom>
    </border>
    <border>
      <left style="thin">
        <color rgb="FFFFFFFF"/>
      </left>
      <top style="hair">
        <color rgb="FF91928F"/>
      </top>
      <bottom style="thin">
        <color rgb="FF91928F"/>
      </bottom>
    </border>
    <border>
      <left style="thin">
        <color rgb="FFFFFFFF"/>
      </left>
      <right style="thin">
        <color rgb="FFFFFFFF"/>
      </right>
      <top style="hair">
        <color rgb="FF91928F"/>
      </top>
      <bottom style="thin">
        <color rgb="FF91928F"/>
      </bottom>
    </border>
    <border>
      <right style="hair">
        <color rgb="FF91928F"/>
      </right>
      <top style="hair">
        <color rgb="FF91928F"/>
      </top>
      <bottom style="thin">
        <color rgb="FF91928F"/>
      </bottom>
    </border>
    <border>
      <left style="hair">
        <color rgb="FF91928F"/>
      </left>
      <top style="thin">
        <color rgb="FFB5B6B3"/>
      </top>
    </border>
    <border>
      <top style="thin">
        <color rgb="FFA5A5A5"/>
      </top>
    </border>
    <border>
      <top style="thin">
        <color rgb="FF91928F"/>
      </top>
    </border>
    <border>
      <right style="hair">
        <color rgb="FF91928F"/>
      </right>
      <top style="thin">
        <color rgb="FF91928F"/>
      </top>
    </border>
    <border>
      <left style="hair">
        <color rgb="FF91928F"/>
      </left>
    </border>
    <border>
      <right style="hair">
        <color rgb="FF91928F"/>
      </right>
      <bottom style="thin">
        <color rgb="FF91928F"/>
      </bottom>
    </border>
    <border>
      <left style="hair">
        <color rgb="FF91928F"/>
      </left>
      <right style="thin">
        <color rgb="FFFFFFFF"/>
      </right>
      <top style="thin">
        <color rgb="FF91928F"/>
      </top>
      <bottom style="thin">
        <color rgb="FF91928F"/>
      </bottom>
    </border>
    <border>
      <left style="thin">
        <color rgb="FFFFFFFF"/>
      </left>
      <top style="thin">
        <color rgb="FF91928F"/>
      </top>
      <bottom style="thin">
        <color rgb="FF91928F"/>
      </bottom>
    </border>
    <border>
      <left style="thin">
        <color rgb="FFFFFFFF"/>
      </left>
      <right style="thin">
        <color rgb="FFFFFFFF"/>
      </right>
      <top style="thin">
        <color rgb="FF91928F"/>
      </top>
      <bottom style="thin">
        <color rgb="FF91928F"/>
      </bottom>
    </border>
    <border>
      <right style="hair">
        <color rgb="FF91928F"/>
      </right>
      <top style="thin">
        <color rgb="FF91928F"/>
      </top>
      <bottom style="thin">
        <color rgb="FF91928F"/>
      </bottom>
    </border>
    <border>
      <left style="hair">
        <color rgb="FF91928F"/>
      </left>
      <right style="thin">
        <color rgb="FFFFFFFF"/>
      </right>
      <top style="thin">
        <color rgb="FF91928F"/>
      </top>
    </border>
    <border>
      <left style="hair">
        <color rgb="FF91928F"/>
      </left>
      <top style="thin">
        <color rgb="FF91928F"/>
      </top>
    </border>
    <border>
      <left style="hair">
        <color rgb="FF91928F"/>
      </left>
      <bottom style="hair">
        <color rgb="FF91928F"/>
      </bottom>
    </border>
    <border>
      <bottom style="hair">
        <color rgb="FF91928F"/>
      </bottom>
    </border>
    <border>
      <right style="hair">
        <color rgb="FF91928F"/>
      </right>
      <bottom style="hair">
        <color rgb="FF91928F"/>
      </bottom>
    </border>
    <border>
      <left style="hair">
        <color rgb="FF91928F"/>
      </left>
      <right style="thin">
        <color rgb="FFFFFFFF"/>
      </right>
      <top style="hair">
        <color rgb="FF91928F"/>
      </top>
    </border>
    <border>
      <left style="thin">
        <color rgb="FFFFFFFF"/>
      </left>
      <right style="hair">
        <color rgb="FF91928F"/>
      </right>
      <top style="hair">
        <color rgb="FF91928F"/>
      </top>
      <bottom style="thin">
        <color rgb="FF91928F"/>
      </bottom>
    </border>
    <border>
      <left style="thin">
        <color rgb="FFFFFFFF"/>
      </left>
      <right style="hair">
        <color rgb="FF91928F"/>
      </right>
      <top style="thin">
        <color rgb="FF91928F"/>
      </top>
      <bottom style="thin">
        <color rgb="FF91928F"/>
      </bottom>
    </border>
    <border>
      <right style="hair">
        <color rgb="FF91928F"/>
      </right>
      <top style="thin">
        <color rgb="FFA5A5A5"/>
      </top>
    </border>
    <border>
      <left style="hair">
        <color rgb="FF91928F"/>
      </left>
      <bottom style="thin">
        <color rgb="FF91928F"/>
      </bottom>
    </border>
    <border>
      <bottom style="thin">
        <color rgb="FF91928F"/>
      </bottom>
    </border>
  </borders>
  <cellStyleXfs count="1">
    <xf numFmtId="0" fontId="0" fillId="0" borderId="0"/>
  </cellStyleXfs>
  <cellXfs count="164">
    <xf xfId="0" fontId="0" numFmtId="0" fillId="0" borderId="0" applyFont="0" applyNumberFormat="0" applyFill="0" applyBorder="0" applyAlignment="0">
      <alignment textRotation="0" wrapText="false" shrinkToFit="false"/>
    </xf>
    <xf xfId="0" fontId="0" numFmtId="0" fillId="0" borderId="0" applyFont="0" applyNumberFormat="0" applyFill="0" applyBorder="0" applyAlignment="0">
      <alignment textRotation="0" wrapText="false" shrinkToFit="false"/>
    </xf>
    <xf xfId="0" fontId="1" numFmtId="0" fillId="0" borderId="0" applyFont="1" applyNumberFormat="0" applyFill="0" applyBorder="0" applyAlignment="0">
      <alignment textRotation="0" wrapText="false" shrinkToFit="false"/>
    </xf>
    <xf xfId="0" fontId="2" numFmtId="0" fillId="0" borderId="0" applyFont="1" applyNumberFormat="0" applyFill="0" applyBorder="0" applyAlignment="0">
      <alignment textRotation="0" wrapText="false" shrinkToFit="false"/>
    </xf>
    <xf xfId="0" fontId="2" numFmtId="0" fillId="0" borderId="0" applyFont="1" applyNumberFormat="0" applyFill="0" applyBorder="0" applyAlignment="0">
      <alignment textRotation="0" wrapText="false" shrinkToFit="false"/>
    </xf>
    <xf xfId="0" fontId="2" numFmtId="0" fillId="0" borderId="0" applyFont="1" applyNumberFormat="0" applyFill="0" applyBorder="0" applyAlignment="0">
      <alignment textRotation="0" wrapText="false" shrinkToFit="false"/>
    </xf>
    <xf xfId="0" fontId="2" numFmtId="0" fillId="0" borderId="0" applyFont="1" applyNumberFormat="0" applyFill="0" applyBorder="0" applyAlignment="0">
      <alignment textRotation="0" wrapText="false" shrinkToFit="false"/>
    </xf>
    <xf xfId="0" fontId="2" numFmtId="0" fillId="0" borderId="0" applyFont="1" applyNumberFormat="0" applyFill="0" applyBorder="0" applyAlignment="0">
      <alignment textRotation="0" wrapText="false" shrinkToFit="false"/>
    </xf>
    <xf xfId="0" fontId="3" numFmtId="0" fillId="0" borderId="0" applyFont="1" applyNumberFormat="0" applyFill="0" applyBorder="0" applyAlignment="1">
      <alignment vertical="center" textRotation="0" wrapText="false" shrinkToFit="false"/>
    </xf>
    <xf xfId="0" fontId="1" numFmtId="164" fillId="0" borderId="0" applyFont="1" applyNumberFormat="1" applyFill="0" applyBorder="0" applyAlignment="0">
      <alignment textRotation="0" wrapText="false" shrinkToFit="false"/>
    </xf>
    <xf xfId="0" fontId="4" numFmtId="0" fillId="0" borderId="0" applyFont="1" applyNumberFormat="0" applyFill="0" applyBorder="0" applyAlignment="1">
      <alignment vertical="center" textRotation="0" wrapText="false" shrinkToFit="false"/>
    </xf>
    <xf xfId="0" fontId="5" numFmtId="0" fillId="0" borderId="0" applyFont="1" applyNumberFormat="0" applyFill="0" applyBorder="0" applyAlignment="0">
      <alignment textRotation="0" wrapText="false" shrinkToFit="false"/>
    </xf>
    <xf xfId="0" fontId="5" quotePrefix="1" numFmtId="0" fillId="0" borderId="0" applyFont="1" applyNumberFormat="0" applyFill="0" applyBorder="0" applyAlignment="0">
      <alignment textRotation="0" wrapText="false" shrinkToFit="false"/>
    </xf>
    <xf xfId="0" fontId="1" numFmtId="0" fillId="0" borderId="0" applyFont="1" applyNumberFormat="0" applyFill="0" applyBorder="0" applyAlignment="1">
      <alignment vertical="center" textRotation="0" wrapText="false" shrinkToFit="false"/>
    </xf>
    <xf xfId="0" fontId="1" numFmtId="9" fillId="0" borderId="0" applyFont="1" applyNumberFormat="1" applyFill="0" applyBorder="0" applyAlignment="0">
      <alignment textRotation="0" wrapText="false" shrinkToFit="false"/>
    </xf>
    <xf xfId="0" fontId="0" numFmtId="9" fillId="0" borderId="0" applyFont="0" applyNumberFormat="1" applyFill="0" applyBorder="0" applyAlignment="0">
      <alignment textRotation="0" wrapText="false" shrinkToFit="false"/>
    </xf>
    <xf xfId="0" fontId="1" numFmtId="0" fillId="0" borderId="0" applyFont="1" applyNumberFormat="0" applyFill="0" applyBorder="0" applyAlignment="1">
      <alignment vertical="center" textRotation="0" wrapText="false" shrinkToFit="false"/>
    </xf>
    <xf xfId="0" fontId="2" numFmtId="0" fillId="0" borderId="0" applyFont="1" applyNumberFormat="0" applyFill="0" applyBorder="0" applyAlignment="1">
      <alignment horizontal="left" vertical="center" textRotation="0" wrapText="false" shrinkToFit="false"/>
    </xf>
    <xf xfId="0" fontId="0" numFmtId="165" fillId="0" borderId="0" applyFont="0" applyNumberFormat="1" applyFill="0" applyBorder="0" applyAlignment="1">
      <alignment horizontal="left" textRotation="0" wrapText="false" shrinkToFit="false"/>
    </xf>
    <xf xfId="0" fontId="1" numFmtId="0" fillId="0" borderId="0" applyFont="1" applyNumberFormat="0" applyFill="0" applyBorder="0" applyAlignment="0">
      <alignment textRotation="0" wrapText="false" shrinkToFit="false"/>
    </xf>
    <xf xfId="0" fontId="0" numFmtId="0" fillId="0" borderId="0" applyFont="0" applyNumberFormat="0" applyFill="0" applyBorder="0" applyAlignment="0">
      <alignment textRotation="0" wrapText="false" shrinkToFit="false"/>
    </xf>
    <xf xfId="0" fontId="0" numFmtId="1" fillId="0" borderId="0" applyFont="0" applyNumberFormat="1" applyFill="0" applyBorder="0" applyAlignment="0">
      <alignment textRotation="0" wrapText="false" shrinkToFit="false"/>
    </xf>
    <xf xfId="0" fontId="1" numFmtId="0" fillId="0" borderId="0" applyFont="1" applyNumberFormat="0" applyFill="0" applyBorder="0" applyAlignment="1">
      <alignment horizontal="left" vertical="center" textRotation="0" wrapText="false" shrinkToFit="false"/>
    </xf>
    <xf xfId="0" fontId="0" numFmtId="1" fillId="0" borderId="0" applyFont="0" applyNumberFormat="1" applyFill="0" applyBorder="0" applyAlignment="0">
      <alignment textRotation="0" wrapText="false" shrinkToFit="false"/>
    </xf>
    <xf xfId="0" fontId="0" numFmtId="2" fillId="0" borderId="0" applyFont="0" applyNumberFormat="1" applyFill="0" applyBorder="0" applyAlignment="0">
      <alignment textRotation="0" wrapText="false" shrinkToFit="false"/>
    </xf>
    <xf xfId="0" fontId="0" numFmtId="0" fillId="0" borderId="1" applyFont="0" applyNumberFormat="0" applyFill="0" applyBorder="1" applyAlignment="0">
      <alignment textRotation="0" wrapText="false" shrinkToFit="false"/>
    </xf>
    <xf xfId="0" fontId="6" numFmtId="0" fillId="0" borderId="0" applyFont="1" applyNumberFormat="0" applyFill="0" applyBorder="0" applyAlignment="1">
      <alignment horizontal="center" vertical="center" textRotation="0" wrapText="false" shrinkToFit="false"/>
    </xf>
    <xf xfId="0" fontId="0" numFmtId="166" fillId="0" borderId="0" applyFont="0" applyNumberFormat="1" applyFill="0" applyBorder="0" applyAlignment="0">
      <alignment textRotation="0" wrapText="false" shrinkToFit="false"/>
    </xf>
    <xf xfId="0" fontId="0" numFmtId="167" fillId="0" borderId="0" applyFont="0" applyNumberFormat="1" applyFill="0" applyBorder="0" applyAlignment="0">
      <alignment textRotation="0" wrapText="false" shrinkToFit="false"/>
    </xf>
    <xf xfId="0" fontId="7" numFmtId="168" fillId="0" borderId="2" applyFont="1" applyNumberFormat="1" applyFill="0" applyBorder="1" applyAlignment="1">
      <alignment horizontal="right" vertical="center" textRotation="0" wrapText="false" shrinkToFit="false"/>
    </xf>
    <xf xfId="0" fontId="8" numFmtId="0" fillId="2" borderId="3" applyFont="1" applyNumberFormat="0" applyFill="1" applyBorder="1" applyAlignment="1">
      <alignment horizontal="left" vertical="center" textRotation="0" wrapText="false" shrinkToFit="false"/>
    </xf>
    <xf xfId="0" fontId="9" numFmtId="0" fillId="2" borderId="4" applyFont="1" applyNumberFormat="0" applyFill="1" applyBorder="1" applyAlignment="1">
      <alignment horizontal="center" vertical="center" textRotation="0" wrapText="false" shrinkToFit="false"/>
    </xf>
    <xf xfId="0" fontId="8" numFmtId="0" fillId="2" borderId="4" applyFont="1" applyNumberFormat="0" applyFill="1" applyBorder="1" applyAlignment="1">
      <alignment horizontal="center" vertical="center" textRotation="0" wrapText="false" shrinkToFit="false"/>
    </xf>
    <xf xfId="0" fontId="8" numFmtId="2" fillId="2" borderId="4" applyFont="1" applyNumberFormat="1" applyFill="1" applyBorder="1" applyAlignment="1">
      <alignment horizontal="center" vertical="center" textRotation="0" wrapText="false" shrinkToFit="false"/>
    </xf>
    <xf xfId="0" fontId="8" numFmtId="2" fillId="2" borderId="5" applyFont="1" applyNumberFormat="1" applyFill="1" applyBorder="1" applyAlignment="1">
      <alignment horizontal="center" vertical="center" textRotation="0" wrapText="false" shrinkToFit="false"/>
    </xf>
    <xf xfId="0" fontId="7" numFmtId="0" fillId="0" borderId="0" applyFont="1" applyNumberFormat="0" applyFill="0" applyBorder="0" applyAlignment="0">
      <alignment textRotation="0" wrapText="false" shrinkToFit="false"/>
    </xf>
    <xf xfId="0" fontId="8" numFmtId="0" fillId="2" borderId="6" applyFont="1" applyNumberFormat="0" applyFill="1" applyBorder="1" applyAlignment="1">
      <alignment horizontal="left" vertical="center" textRotation="0" wrapText="false" shrinkToFit="false"/>
    </xf>
    <xf xfId="0" fontId="8" numFmtId="0" fillId="2" borderId="7" applyFont="1" applyNumberFormat="0" applyFill="1" applyBorder="1" applyAlignment="1">
      <alignment horizontal="center" vertical="center" textRotation="0" wrapText="false" shrinkToFit="false"/>
    </xf>
    <xf xfId="0" fontId="8" numFmtId="0" fillId="2" borderId="8" applyFont="1" applyNumberFormat="0" applyFill="1" applyBorder="1" applyAlignment="1">
      <alignment horizontal="center" vertical="center" textRotation="0" wrapText="false" shrinkToFit="false"/>
    </xf>
    <xf xfId="0" fontId="8" numFmtId="1" fillId="2" borderId="9" applyFont="1" applyNumberFormat="1" applyFill="1" applyBorder="1" applyAlignment="1">
      <alignment horizontal="center" vertical="center" textRotation="0" wrapText="false" shrinkToFit="false"/>
    </xf>
    <xf xfId="0" fontId="7" numFmtId="0" fillId="0" borderId="10" applyFont="1" applyNumberFormat="0" applyFill="0" applyBorder="1" applyAlignment="0">
      <alignment textRotation="0" wrapText="false" shrinkToFit="false"/>
    </xf>
    <xf xfId="0" fontId="7" numFmtId="3" fillId="0" borderId="11" applyFont="1" applyNumberFormat="1" applyFill="0" applyBorder="1" applyAlignment="0">
      <alignment textRotation="0" wrapText="false" shrinkToFit="false"/>
    </xf>
    <xf xfId="0" fontId="7" numFmtId="164" fillId="0" borderId="0" applyFont="1" applyNumberFormat="1" applyFill="0" applyBorder="0" applyAlignment="0">
      <alignment textRotation="0" wrapText="false" shrinkToFit="false"/>
    </xf>
    <xf xfId="0" fontId="7" numFmtId="164" fillId="0" borderId="12" applyFont="1" applyNumberFormat="1" applyFill="0" applyBorder="1" applyAlignment="0">
      <alignment textRotation="0" wrapText="false" shrinkToFit="false"/>
    </xf>
    <xf xfId="0" fontId="7" numFmtId="164" fillId="0" borderId="13" applyFont="1" applyNumberFormat="1" applyFill="0" applyBorder="1" applyAlignment="0">
      <alignment textRotation="0" wrapText="false" shrinkToFit="false"/>
    </xf>
    <xf xfId="0" fontId="7" numFmtId="0" fillId="0" borderId="14" applyFont="1" applyNumberFormat="0" applyFill="0" applyBorder="1" applyAlignment="0">
      <alignment textRotation="0" wrapText="false" shrinkToFit="false"/>
    </xf>
    <xf xfId="0" fontId="7" numFmtId="164" fillId="0" borderId="2" applyFont="1" applyNumberFormat="1" applyFill="0" applyBorder="1" applyAlignment="0">
      <alignment textRotation="0" wrapText="false" shrinkToFit="false"/>
    </xf>
    <xf xfId="0" fontId="7" numFmtId="169" fillId="0" borderId="0" applyFont="1" applyNumberFormat="1" applyFill="0" applyBorder="0" applyAlignment="0">
      <alignment textRotation="0" wrapText="false" shrinkToFit="false"/>
    </xf>
    <xf xfId="0" fontId="7" numFmtId="170" fillId="0" borderId="0" applyFont="1" applyNumberFormat="1" applyFill="0" applyBorder="0" applyAlignment="1">
      <alignment horizontal="right" textRotation="0" wrapText="false" shrinkToFit="false"/>
    </xf>
    <xf xfId="0" fontId="7" numFmtId="169" fillId="0" borderId="0" applyFont="1" applyNumberFormat="1" applyFill="0" applyBorder="0" applyAlignment="1">
      <alignment horizontal="right" textRotation="0" wrapText="false" shrinkToFit="false"/>
    </xf>
    <xf xfId="0" fontId="7" numFmtId="169" fillId="3" borderId="0" applyFont="1" applyNumberFormat="1" applyFill="1" applyBorder="0" applyAlignment="0">
      <alignment textRotation="0" wrapText="false" shrinkToFit="false"/>
    </xf>
    <xf xfId="0" fontId="7" numFmtId="169" fillId="3" borderId="2" applyFont="1" applyNumberFormat="1" applyFill="1" applyBorder="1" applyAlignment="0">
      <alignment textRotation="0" wrapText="false" shrinkToFit="false"/>
    </xf>
    <xf xfId="0" fontId="7" numFmtId="169" fillId="3" borderId="0" applyFont="1" applyNumberFormat="1" applyFill="1" applyBorder="0" applyAlignment="1">
      <alignment horizontal="right" textRotation="0" wrapText="false" shrinkToFit="false"/>
    </xf>
    <xf xfId="0" fontId="7" numFmtId="169" fillId="3" borderId="2" applyFont="1" applyNumberFormat="1" applyFill="1" applyBorder="1" applyAlignment="1">
      <alignment horizontal="right" textRotation="0" wrapText="false" shrinkToFit="false"/>
    </xf>
    <xf xfId="0" fontId="7" numFmtId="0" fillId="0" borderId="14" applyFont="1" applyNumberFormat="0" applyFill="0" applyBorder="1" applyAlignment="1">
      <alignment horizontal="left" textRotation="0" wrapText="false" shrinkToFit="false"/>
    </xf>
    <xf xfId="0" fontId="7" numFmtId="3" fillId="0" borderId="0" applyFont="1" applyNumberFormat="1" applyFill="0" applyBorder="0" applyAlignment="0">
      <alignment textRotation="0" wrapText="false" shrinkToFit="false"/>
    </xf>
    <xf xfId="0" fontId="7" numFmtId="164" fillId="0" borderId="15" applyFont="1" applyNumberFormat="1" applyFill="0" applyBorder="1" applyAlignment="0">
      <alignment textRotation="0" wrapText="false" shrinkToFit="false"/>
    </xf>
    <xf xfId="0" fontId="8" numFmtId="0" fillId="2" borderId="16" applyFont="1" applyNumberFormat="0" applyFill="1" applyBorder="1" applyAlignment="1">
      <alignment horizontal="left" vertical="center" textRotation="0" wrapText="false" shrinkToFit="false"/>
    </xf>
    <xf xfId="0" fontId="8" numFmtId="0" fillId="2" borderId="17" applyFont="1" applyNumberFormat="0" applyFill="1" applyBorder="1" applyAlignment="1">
      <alignment horizontal="center" vertical="center" textRotation="0" wrapText="false" shrinkToFit="false"/>
    </xf>
    <xf xfId="0" fontId="8" numFmtId="0" fillId="2" borderId="18" applyFont="1" applyNumberFormat="0" applyFill="1" applyBorder="1" applyAlignment="1">
      <alignment horizontal="center" vertical="center" textRotation="0" wrapText="false" shrinkToFit="false"/>
    </xf>
    <xf xfId="0" fontId="8" numFmtId="1" fillId="2" borderId="19" applyFont="1" applyNumberFormat="1" applyFill="1" applyBorder="1" applyAlignment="1">
      <alignment horizontal="center" vertical="center" textRotation="0" wrapText="false" shrinkToFit="false"/>
    </xf>
    <xf xfId="0" fontId="7" numFmtId="171" fillId="0" borderId="0" applyFont="1" applyNumberFormat="1" applyFill="0" applyBorder="0" applyAlignment="0">
      <alignment textRotation="0" wrapText="false" shrinkToFit="false"/>
    </xf>
    <xf xfId="0" fontId="7" numFmtId="171" fillId="0" borderId="2" applyFont="1" applyNumberFormat="1" applyFill="0" applyBorder="1" applyAlignment="0">
      <alignment textRotation="0" wrapText="false" shrinkToFit="false"/>
    </xf>
    <xf xfId="0" fontId="7" numFmtId="164" fillId="0" borderId="0" applyFont="1" applyNumberFormat="1" applyFill="0" applyBorder="0" applyAlignment="1">
      <alignment horizontal="right" textRotation="0" wrapText="false" shrinkToFit="false"/>
    </xf>
    <xf xfId="0" fontId="7" numFmtId="9" fillId="0" borderId="0" applyFont="1" applyNumberFormat="1" applyFill="0" applyBorder="0" applyAlignment="0">
      <alignment textRotation="0" wrapText="false" shrinkToFit="false"/>
    </xf>
    <xf xfId="0" fontId="7" numFmtId="9" fillId="0" borderId="2" applyFont="1" applyNumberFormat="1" applyFill="0" applyBorder="1" applyAlignment="0">
      <alignment textRotation="0" wrapText="false" shrinkToFit="false"/>
    </xf>
    <xf xfId="0" fontId="7" numFmtId="172" fillId="0" borderId="14" applyFont="1" applyNumberFormat="1" applyFill="0" applyBorder="1" applyAlignment="1">
      <alignment horizontal="left" textRotation="0" wrapText="false" shrinkToFit="false"/>
    </xf>
    <xf xfId="0" fontId="7" numFmtId="164" fillId="0" borderId="0" applyFont="1" applyNumberFormat="1" applyFill="0" applyBorder="0" applyAlignment="0">
      <alignment textRotation="0" wrapText="false" shrinkToFit="false"/>
    </xf>
    <xf xfId="0" fontId="7" numFmtId="9" fillId="0" borderId="0" applyFont="1" applyNumberFormat="1" applyFill="0" applyBorder="0" applyAlignment="0">
      <alignment textRotation="0" wrapText="false" shrinkToFit="false"/>
    </xf>
    <xf xfId="0" fontId="8" numFmtId="0" fillId="2" borderId="20" applyFont="1" applyNumberFormat="0" applyFill="1" applyBorder="1" applyAlignment="1">
      <alignment horizontal="left" vertical="center" textRotation="0" wrapText="false" shrinkToFit="false"/>
    </xf>
    <xf xfId="0" fontId="8" numFmtId="0" fillId="0" borderId="21" applyFont="1" applyNumberFormat="0" applyFill="0" applyBorder="1" applyAlignment="0">
      <alignment textRotation="0" wrapText="false" shrinkToFit="false"/>
    </xf>
    <xf xfId="0" fontId="7" numFmtId="3" fillId="0" borderId="12" applyFont="1" applyNumberFormat="1" applyFill="0" applyBorder="1" applyAlignment="0">
      <alignment textRotation="0" wrapText="false" shrinkToFit="false"/>
    </xf>
    <xf xfId="0" fontId="7" numFmtId="0" fillId="0" borderId="14" applyFont="1" applyNumberFormat="0" applyFill="0" applyBorder="1" applyAlignment="1">
      <alignment vertical="center" textRotation="0" wrapText="true" shrinkToFit="false"/>
    </xf>
    <xf xfId="0" fontId="7" numFmtId="164" fillId="0" borderId="0" applyFont="1" applyNumberFormat="1" applyFill="0" applyBorder="0" applyAlignment="0">
      <alignment textRotation="0" wrapText="false" shrinkToFit="false"/>
    </xf>
    <xf xfId="0" fontId="7" numFmtId="164" fillId="0" borderId="2" applyFont="1" applyNumberFormat="1" applyFill="0" applyBorder="1" applyAlignment="0">
      <alignment textRotation="0" wrapText="false" shrinkToFit="false"/>
    </xf>
    <xf xfId="0" fontId="7" numFmtId="0" fillId="0" borderId="14" applyFont="1" applyNumberFormat="0" applyFill="0" applyBorder="1" applyAlignment="1">
      <alignment horizontal="left" vertical="center" textRotation="0" wrapText="false" shrinkToFit="false"/>
    </xf>
    <xf xfId="0" fontId="7" numFmtId="0" fillId="0" borderId="14" applyFont="1" applyNumberFormat="0" applyFill="0" applyBorder="1" applyAlignment="1">
      <alignment vertical="center" textRotation="0" wrapText="false" shrinkToFit="false"/>
    </xf>
    <xf xfId="0" fontId="7" numFmtId="1" fillId="0" borderId="0" applyFont="1" applyNumberFormat="1" applyFill="0" applyBorder="0" applyAlignment="1">
      <alignment horizontal="right" textRotation="0" wrapText="false" shrinkToFit="false"/>
    </xf>
    <xf xfId="0" fontId="7" numFmtId="1" fillId="0" borderId="2" applyFont="1" applyNumberFormat="1" applyFill="0" applyBorder="1" applyAlignment="1">
      <alignment horizontal="right" textRotation="0" wrapText="false" shrinkToFit="false"/>
    </xf>
    <xf xfId="0" fontId="7" numFmtId="0" fillId="0" borderId="14" applyFont="1" applyNumberFormat="0" applyFill="0" applyBorder="1" applyAlignment="0">
      <alignment textRotation="0" wrapText="false" shrinkToFit="false"/>
    </xf>
    <xf xfId="0" fontId="7" numFmtId="0" fillId="0" borderId="14" applyFont="1" applyNumberFormat="0" applyFill="0" applyBorder="1" applyAlignment="1">
      <alignment horizontal="left" vertical="center" textRotation="0" wrapText="false" shrinkToFit="false"/>
    </xf>
    <xf xfId="0" fontId="7" numFmtId="173" fillId="0" borderId="0" applyFont="1" applyNumberFormat="1" applyFill="0" applyBorder="0" applyAlignment="1">
      <alignment horizontal="right" textRotation="0" wrapText="false" shrinkToFit="false"/>
    </xf>
    <xf xfId="0" fontId="7" numFmtId="173" fillId="0" borderId="0" applyFont="1" applyNumberFormat="1" applyFill="0" applyBorder="0" applyAlignment="0">
      <alignment textRotation="0" wrapText="false" shrinkToFit="false"/>
    </xf>
    <xf xfId="0" fontId="7" numFmtId="173" fillId="0" borderId="0" applyFont="1" applyNumberFormat="1" applyFill="0" applyBorder="0" applyAlignment="0">
      <alignment textRotation="0" wrapText="false" shrinkToFit="false"/>
    </xf>
    <xf xfId="0" fontId="7" numFmtId="173" fillId="3" borderId="0" applyFont="1" applyNumberFormat="1" applyFill="1" applyBorder="0" applyAlignment="0">
      <alignment textRotation="0" wrapText="false" shrinkToFit="false"/>
    </xf>
    <xf xfId="0" fontId="7" numFmtId="173" fillId="0" borderId="2" applyFont="1" applyNumberFormat="1" applyFill="0" applyBorder="1" applyAlignment="0">
      <alignment textRotation="0" wrapText="false" shrinkToFit="false"/>
    </xf>
    <xf xfId="0" fontId="7" numFmtId="0" fillId="0" borderId="14" applyFont="1" applyNumberFormat="0" applyFill="0" applyBorder="1" applyAlignment="1">
      <alignment vertical="center" textRotation="0" wrapText="false" shrinkToFit="false"/>
    </xf>
    <xf xfId="0" fontId="7" numFmtId="171" fillId="3" borderId="0" applyFont="1" applyNumberFormat="1" applyFill="1" applyBorder="0" applyAlignment="0">
      <alignment textRotation="0" wrapText="false" shrinkToFit="false"/>
    </xf>
    <xf xfId="0" fontId="7" numFmtId="0" fillId="0" borderId="22" applyFont="1" applyNumberFormat="0" applyFill="0" applyBorder="1" applyAlignment="1">
      <alignment vertical="center" textRotation="0" wrapText="false" shrinkToFit="false"/>
    </xf>
    <xf xfId="0" fontId="7" numFmtId="9" fillId="0" borderId="23" applyFont="1" applyNumberFormat="1" applyFill="0" applyBorder="1" applyAlignment="0">
      <alignment textRotation="0" wrapText="false" shrinkToFit="false"/>
    </xf>
    <xf xfId="0" fontId="7" numFmtId="9" fillId="0" borderId="24" applyFont="1" applyNumberFormat="1" applyFill="0" applyBorder="1" applyAlignment="0">
      <alignment textRotation="0" wrapText="false" shrinkToFit="false"/>
    </xf>
    <xf xfId="0" fontId="8" numFmtId="0" fillId="2" borderId="5" applyFont="1" applyNumberFormat="0" applyFill="1" applyBorder="1" applyAlignment="1">
      <alignment horizontal="center" vertical="center" textRotation="0" wrapText="false" shrinkToFit="false"/>
    </xf>
    <xf xfId="0" fontId="8" numFmtId="0" fillId="2" borderId="25" applyFont="1" applyNumberFormat="0" applyFill="1" applyBorder="1" applyAlignment="1">
      <alignment horizontal="left" vertical="center" textRotation="0" wrapText="false" shrinkToFit="false"/>
    </xf>
    <xf xfId="0" fontId="8" numFmtId="0" fillId="2" borderId="26" applyFont="1" applyNumberFormat="0" applyFill="1" applyBorder="1" applyAlignment="1">
      <alignment horizontal="center" vertical="center" textRotation="0" wrapText="false" shrinkToFit="false"/>
    </xf>
    <xf xfId="0" fontId="7" numFmtId="3" fillId="0" borderId="13" applyFont="1" applyNumberFormat="1" applyFill="0" applyBorder="1" applyAlignment="0">
      <alignment textRotation="0" wrapText="false" shrinkToFit="false"/>
    </xf>
    <xf xfId="0" fontId="8" numFmtId="0" fillId="2" borderId="27" applyFont="1" applyNumberFormat="0" applyFill="1" applyBorder="1" applyAlignment="1">
      <alignment horizontal="center" vertical="center" textRotation="0" wrapText="false" shrinkToFit="false"/>
    </xf>
    <xf xfId="0" fontId="7" numFmtId="0" fillId="0" borderId="21" applyFont="1" applyNumberFormat="0" applyFill="0" applyBorder="1" applyAlignment="1">
      <alignment horizontal="left" textRotation="0" wrapText="false" shrinkToFit="false" indent="1"/>
    </xf>
    <xf xfId="0" fontId="7" numFmtId="0" fillId="0" borderId="12" applyFont="1" applyNumberFormat="0" applyFill="0" applyBorder="1" applyAlignment="0">
      <alignment textRotation="0" wrapText="false" shrinkToFit="false"/>
    </xf>
    <xf xfId="0" fontId="7" numFmtId="0" fillId="0" borderId="13" applyFont="1" applyNumberFormat="0" applyFill="0" applyBorder="1" applyAlignment="0">
      <alignment textRotation="0" wrapText="false" shrinkToFit="false"/>
    </xf>
    <xf xfId="0" fontId="7" numFmtId="0" fillId="0" borderId="14" applyFont="1" applyNumberFormat="0" applyFill="0" applyBorder="1" applyAlignment="1">
      <alignment vertical="center" textRotation="0" wrapText="false" shrinkToFit="false"/>
    </xf>
    <xf xfId="0" fontId="7" numFmtId="172" fillId="0" borderId="14" applyFont="1" applyNumberFormat="1" applyFill="0" applyBorder="1" applyAlignment="1">
      <alignment horizontal="left" vertical="center" textRotation="0" wrapText="false" shrinkToFit="false"/>
    </xf>
    <xf xfId="0" fontId="7" numFmtId="9" fillId="0" borderId="0" applyFont="1" applyNumberFormat="1" applyFill="0" applyBorder="0" applyAlignment="0">
      <alignment textRotation="0" wrapText="false" shrinkToFit="false"/>
    </xf>
    <xf xfId="0" fontId="7" numFmtId="3" fillId="0" borderId="2" applyFont="1" applyNumberFormat="1" applyFill="0" applyBorder="1" applyAlignment="0">
      <alignment textRotation="0" wrapText="false" shrinkToFit="false"/>
    </xf>
    <xf xfId="0" fontId="7" numFmtId="3" fillId="0" borderId="28" applyFont="1" applyNumberFormat="1" applyFill="0" applyBorder="1" applyAlignment="0">
      <alignment textRotation="0" wrapText="false" shrinkToFit="false"/>
    </xf>
    <xf xfId="0" fontId="7" numFmtId="1" fillId="0" borderId="0" applyFont="1" applyNumberFormat="1" applyFill="0" applyBorder="0" applyAlignment="0">
      <alignment textRotation="0" wrapText="false" shrinkToFit="false"/>
    </xf>
    <xf xfId="0" fontId="7" numFmtId="0" fillId="0" borderId="2" applyFont="1" applyNumberFormat="0" applyFill="0" applyBorder="1" applyAlignment="0">
      <alignment textRotation="0" wrapText="false" shrinkToFit="false"/>
    </xf>
    <xf xfId="0" fontId="7" numFmtId="0" fillId="0" borderId="14" applyFont="1" applyNumberFormat="0" applyFill="0" applyBorder="1" applyAlignment="1">
      <alignment horizontal="left" textRotation="0" wrapText="false" shrinkToFit="false"/>
    </xf>
    <xf xfId="0" fontId="7" numFmtId="171" fillId="0" borderId="0" applyFont="1" applyNumberFormat="1" applyFill="0" applyBorder="0" applyAlignment="1">
      <alignment horizontal="right" textRotation="0" wrapText="false" shrinkToFit="false"/>
    </xf>
    <xf xfId="0" fontId="7" numFmtId="0" fillId="0" borderId="22" applyFont="1" applyNumberFormat="0" applyFill="0" applyBorder="1" applyAlignment="0">
      <alignment textRotation="0" wrapText="false" shrinkToFit="false"/>
    </xf>
    <xf xfId="0" fontId="7" numFmtId="0" fillId="0" borderId="0" applyFont="1" applyNumberFormat="0" applyFill="0" applyBorder="0" applyAlignment="0">
      <alignment textRotation="0" wrapText="false" shrinkToFit="false"/>
    </xf>
    <xf xfId="0" fontId="7" numFmtId="164" fillId="0" borderId="0" applyFont="1" applyNumberFormat="1" applyFill="0" applyBorder="0" applyAlignment="1">
      <alignment horizontal="right" textRotation="0" wrapText="false" shrinkToFit="false"/>
    </xf>
    <xf xfId="0" fontId="7" numFmtId="172" fillId="0" borderId="14" applyFont="1" applyNumberFormat="1" applyFill="0" applyBorder="1" applyAlignment="0">
      <alignment textRotation="0" wrapText="false" shrinkToFit="false"/>
    </xf>
    <xf xfId="0" fontId="7" numFmtId="9" fillId="3" borderId="0" applyFont="1" applyNumberFormat="1" applyFill="1" applyBorder="0" applyAlignment="0">
      <alignment textRotation="0" wrapText="false" shrinkToFit="false"/>
    </xf>
    <xf xfId="0" fontId="7" numFmtId="9" fillId="3" borderId="2" applyFont="1" applyNumberFormat="1" applyFill="1" applyBorder="1" applyAlignment="0">
      <alignment textRotation="0" wrapText="false" shrinkToFit="false"/>
    </xf>
    <xf xfId="0" fontId="7" numFmtId="9" fillId="0" borderId="2" applyFont="1" applyNumberFormat="1" applyFill="0" applyBorder="1" applyAlignment="0">
      <alignment textRotation="0" wrapText="false" shrinkToFit="false"/>
    </xf>
    <xf xfId="0" fontId="7" numFmtId="1" fillId="0" borderId="0" applyFont="1" applyNumberFormat="1" applyFill="0" applyBorder="0" applyAlignment="0">
      <alignment textRotation="0" wrapText="false" shrinkToFit="false"/>
    </xf>
    <xf xfId="0" fontId="7" numFmtId="1" fillId="0" borderId="2" applyFont="1" applyNumberFormat="1" applyFill="0" applyBorder="1" applyAlignment="0">
      <alignment textRotation="0" wrapText="false" shrinkToFit="false"/>
    </xf>
    <xf xfId="0" fontId="7" numFmtId="1" fillId="3" borderId="0" applyFont="1" applyNumberFormat="1" applyFill="1" applyBorder="0" applyAlignment="0">
      <alignment textRotation="0" wrapText="false" shrinkToFit="false"/>
    </xf>
    <xf xfId="0" fontId="7" numFmtId="1" fillId="3" borderId="2" applyFont="1" applyNumberFormat="1" applyFill="1" applyBorder="1" applyAlignment="0">
      <alignment textRotation="0" wrapText="false" shrinkToFit="false"/>
    </xf>
    <xf xfId="0" fontId="7" numFmtId="0" fillId="0" borderId="0" applyFont="1" applyNumberFormat="0" applyFill="0" applyBorder="0" applyAlignment="1">
      <alignment horizontal="right" textRotation="0" wrapText="false" shrinkToFit="false"/>
    </xf>
    <xf xfId="0" fontId="7" numFmtId="0" fillId="0" borderId="2" applyFont="1" applyNumberFormat="0" applyFill="0" applyBorder="1" applyAlignment="1">
      <alignment horizontal="right" textRotation="0" wrapText="false" shrinkToFit="false"/>
    </xf>
    <xf xfId="0" fontId="8" numFmtId="0" fillId="2" borderId="19" applyFont="1" applyNumberFormat="0" applyFill="1" applyBorder="1" applyAlignment="1">
      <alignment horizontal="center" vertical="center" textRotation="0" wrapText="false" shrinkToFit="false"/>
    </xf>
    <xf xfId="0" fontId="7" numFmtId="164" fillId="3" borderId="0" applyFont="1" applyNumberFormat="1" applyFill="1" applyBorder="0" applyAlignment="1">
      <alignment horizontal="right" textRotation="0" wrapText="false" shrinkToFit="false"/>
    </xf>
    <xf xfId="0" fontId="7" numFmtId="3" fillId="0" borderId="0" applyFont="1" applyNumberFormat="1" applyFill="0" applyBorder="0" applyAlignment="1">
      <alignment horizontal="right" textRotation="0" wrapText="false" shrinkToFit="false"/>
    </xf>
    <xf xfId="0" fontId="7" numFmtId="9" fillId="0" borderId="2" applyFont="1" applyNumberFormat="1" applyFill="0" applyBorder="1" applyAlignment="1">
      <alignment horizontal="right" textRotation="0" wrapText="false" shrinkToFit="false"/>
    </xf>
    <xf xfId="0" fontId="7" numFmtId="9" fillId="0" borderId="0" applyFont="1" applyNumberFormat="1" applyFill="0" applyBorder="0" applyAlignment="1">
      <alignment horizontal="right" textRotation="0" wrapText="false" shrinkToFit="false"/>
    </xf>
    <xf xfId="0" fontId="7" numFmtId="9" fillId="3" borderId="2" applyFont="1" applyNumberFormat="1" applyFill="1" applyBorder="1" applyAlignment="1">
      <alignment horizontal="right" textRotation="0" wrapText="false" shrinkToFit="false"/>
    </xf>
    <xf xfId="0" fontId="7" numFmtId="3" fillId="0" borderId="2" applyFont="1" applyNumberFormat="1" applyFill="0" applyBorder="1" applyAlignment="0">
      <alignment textRotation="0" wrapText="false" shrinkToFit="false"/>
    </xf>
    <xf xfId="0" fontId="7" numFmtId="0" fillId="0" borderId="29" applyFont="1" applyNumberFormat="0" applyFill="0" applyBorder="1" applyAlignment="0">
      <alignment textRotation="0" wrapText="false" shrinkToFit="false"/>
    </xf>
    <xf xfId="0" fontId="7" numFmtId="164" fillId="0" borderId="30" applyFont="1" applyNumberFormat="1" applyFill="0" applyBorder="1" applyAlignment="0">
      <alignment textRotation="0" wrapText="false" shrinkToFit="false"/>
    </xf>
    <xf xfId="0" fontId="7" numFmtId="171" fillId="0" borderId="0" applyFont="1" applyNumberFormat="1" applyFill="0" applyBorder="0" applyAlignment="0">
      <alignment textRotation="0" wrapText="false" shrinkToFit="false"/>
    </xf>
    <xf xfId="0" fontId="7" numFmtId="171" fillId="0" borderId="0" applyFont="1" applyNumberFormat="1" applyFill="0" applyBorder="0" applyAlignment="1">
      <alignment horizontal="center" vertical="center" textRotation="0" wrapText="false" shrinkToFit="false"/>
    </xf>
    <xf xfId="0" fontId="7" numFmtId="164" fillId="0" borderId="0" applyFont="1" applyNumberFormat="1" applyFill="0" applyBorder="0" applyAlignment="1">
      <alignment horizontal="center" vertical="center" textRotation="0" wrapText="false" shrinkToFit="false"/>
    </xf>
    <xf xfId="0" fontId="7" quotePrefix="1" numFmtId="164" fillId="0" borderId="0" applyFont="1" applyNumberFormat="1" applyFill="0" applyBorder="0" applyAlignment="1">
      <alignment horizontal="right" textRotation="0" wrapText="false" shrinkToFit="false"/>
    </xf>
    <xf xfId="0" fontId="7" numFmtId="164" fillId="0" borderId="23" applyFont="1" applyNumberFormat="1" applyFill="0" applyBorder="1" applyAlignment="1">
      <alignment horizontal="center" vertical="center" textRotation="0" wrapText="false" shrinkToFit="false"/>
    </xf>
    <xf xfId="0" fontId="7" quotePrefix="1" numFmtId="171" fillId="0" borderId="23" applyFont="1" applyNumberFormat="1" applyFill="0" applyBorder="1" applyAlignment="1">
      <alignment horizontal="right" textRotation="0" wrapText="false" shrinkToFit="false"/>
    </xf>
    <xf xfId="0" fontId="7" numFmtId="164" fillId="0" borderId="2" applyFont="1" applyNumberFormat="1" applyFill="0" applyBorder="1" applyAlignment="1">
      <alignment horizontal="right" textRotation="0" wrapText="false" shrinkToFit="false"/>
    </xf>
    <xf xfId="0" fontId="7" numFmtId="164" fillId="0" borderId="2" applyFont="1" applyNumberFormat="1" applyFill="0" applyBorder="1" applyAlignment="1">
      <alignment horizontal="right" textRotation="0" wrapText="false" shrinkToFit="false"/>
    </xf>
    <xf xfId="0" fontId="7" quotePrefix="1" numFmtId="164" fillId="0" borderId="2" applyFont="1" applyNumberFormat="1" applyFill="0" applyBorder="1" applyAlignment="1">
      <alignment horizontal="right" textRotation="0" wrapText="false" shrinkToFit="false"/>
    </xf>
    <xf xfId="0" fontId="7" quotePrefix="1" numFmtId="171" fillId="0" borderId="24" applyFont="1" applyNumberFormat="1" applyFill="0" applyBorder="1" applyAlignment="1">
      <alignment horizontal="right" textRotation="0" wrapText="false" shrinkToFit="false"/>
    </xf>
    <xf xfId="0" fontId="2" numFmtId="0" fillId="0" borderId="0" applyFont="1" applyNumberFormat="0" applyFill="0" applyBorder="0" applyAlignment="1">
      <alignment horizontal="left" vertical="center" textRotation="0" wrapText="false" shrinkToFit="false"/>
    </xf>
    <xf xfId="0" fontId="7" numFmtId="3" fillId="0" borderId="2" applyFont="1" applyNumberFormat="1" applyFill="0" applyBorder="1" applyAlignment="1">
      <alignment horizontal="right" textRotation="0" wrapText="false" shrinkToFit="false"/>
    </xf>
    <xf xfId="0" fontId="7" numFmtId="168" fillId="0" borderId="2" applyFont="1" applyNumberFormat="1" applyFill="0" applyBorder="1" applyAlignment="1">
      <alignment horizontal="right" textRotation="0" wrapText="false" shrinkToFit="false"/>
    </xf>
    <xf xfId="0" fontId="10" numFmtId="174" fillId="0" borderId="0" applyFont="1" applyNumberFormat="1" applyFill="0" applyBorder="0" applyAlignment="1">
      <alignment vertical="center" textRotation="0" wrapText="false" shrinkToFit="false"/>
    </xf>
    <xf xfId="0" fontId="11" numFmtId="0" fillId="0" borderId="0" applyFont="1" applyNumberFormat="0" applyFill="0" applyBorder="0" applyAlignment="0">
      <alignment textRotation="0" wrapText="false" shrinkToFit="false"/>
    </xf>
    <xf xfId="0" fontId="12" numFmtId="0" fillId="0" borderId="0" applyFont="1" applyNumberFormat="0" applyFill="0" applyBorder="0" applyAlignment="1">
      <alignment vertical="center" textRotation="0" wrapText="false" shrinkToFit="false"/>
    </xf>
    <xf xfId="0" fontId="13" numFmtId="0" fillId="0" borderId="0" applyFont="1" applyNumberFormat="0" applyFill="0" applyBorder="0" applyAlignment="1">
      <alignment vertical="center" textRotation="0" wrapText="false" shrinkToFit="false"/>
    </xf>
    <xf xfId="0" fontId="14" numFmtId="0" fillId="0" borderId="0" applyFont="1" applyNumberFormat="0" applyFill="0" applyBorder="0" applyAlignment="0">
      <alignment textRotation="0" wrapText="false" shrinkToFit="false"/>
    </xf>
    <xf xfId="0" fontId="15" numFmtId="0" fillId="0" borderId="0" applyFont="1" applyNumberFormat="0" applyFill="0" applyBorder="0" applyAlignment="1">
      <alignment vertical="center" textRotation="0" wrapText="false" shrinkToFit="false"/>
    </xf>
    <xf xfId="0" fontId="11" numFmtId="0" fillId="0" borderId="0" applyFont="1" applyNumberFormat="0" applyFill="0" applyBorder="0" applyAlignment="0">
      <alignment textRotation="0" wrapText="false" shrinkToFit="false"/>
    </xf>
    <xf xfId="0" fontId="14" quotePrefix="1" numFmtId="0" fillId="0" borderId="0" applyFont="1" applyNumberFormat="0" applyFill="0" applyBorder="0" applyAlignment="0">
      <alignment textRotation="0" wrapText="false" shrinkToFit="false"/>
    </xf>
    <xf xfId="0" fontId="14" quotePrefix="1" numFmtId="0" fillId="0" borderId="0" applyFont="1" applyNumberFormat="0" applyFill="0" applyBorder="0" applyAlignment="1">
      <alignment vertical="center" textRotation="0" wrapText="false" shrinkToFit="false"/>
    </xf>
    <xf xfId="0" fontId="14" numFmtId="0" fillId="0" borderId="0" applyFont="1" applyNumberFormat="0" applyFill="0" applyBorder="0" applyAlignment="0">
      <alignment textRotation="0" wrapText="false" shrinkToFit="false"/>
    </xf>
    <xf xfId="0" fontId="14" quotePrefix="1" numFmtId="0" fillId="0" borderId="0" applyFont="1" applyNumberFormat="0" applyFill="0" applyBorder="0" applyAlignment="0">
      <alignment textRotation="0" wrapText="false" shrinkToFit="false"/>
    </xf>
    <xf xfId="0" fontId="16" numFmtId="174" fillId="0" borderId="0" applyFont="1" applyNumberFormat="1" applyFill="0" applyBorder="0" applyAlignment="1">
      <alignment vertical="center" textRotation="0" wrapText="false" shrinkToFit="false"/>
    </xf>
    <xf xfId="0" fontId="11" numFmtId="0" fillId="0" borderId="0" applyFont="1" applyNumberFormat="0" applyFill="0" applyBorder="0" applyAlignment="0">
      <alignment textRotation="0" wrapText="false" shrinkToFit="false"/>
    </xf>
    <xf xfId="0" fontId="14" quotePrefix="1" numFmtId="0" fillId="0" borderId="0" applyFont="1" applyNumberFormat="0" applyFill="0" applyBorder="0" applyAlignment="0">
      <alignment textRotation="0" wrapText="false" shrinkToFit="false"/>
    </xf>
    <xf xfId="0" fontId="17" numFmtId="0" fillId="0" borderId="0" applyFont="1" applyNumberFormat="0" applyFill="0" applyBorder="0" applyAlignment="1">
      <alignment horizontal="center" textRotation="0" wrapText="false" shrinkToFit="false"/>
    </xf>
    <xf xfId="0" fontId="18" numFmtId="0" fillId="0" borderId="0" applyFont="1" applyNumberFormat="0" applyFill="0" applyBorder="0" applyAlignment="1">
      <alignment horizontal="center" textRotation="0" wrapText="false" shrinkToFit="false"/>
    </xf>
    <xf xfId="0" fontId="19" numFmtId="174" fillId="0" borderId="0" applyFont="1" applyNumberFormat="1" applyFill="0" applyBorder="0" applyAlignment="1">
      <alignment horizontal="right" vertical="center" textRotation="0" wrapText="false" shrinkToFit="false"/>
    </xf>
    <xf xfId="0" fontId="10" numFmtId="174" fillId="0" borderId="0" applyFont="1" applyNumberFormat="1" applyFill="0" applyBorder="0" applyAlignment="1">
      <alignment horizontal="right" vertical="center" textRotation="0" wrapText="false" shrinkToFit="false"/>
    </xf>
    <xf xfId="0" fontId="12" numFmtId="0" fillId="0" borderId="0" applyFont="1" applyNumberFormat="0" applyFill="0" applyBorder="0" applyAlignment="1">
      <alignment horizontal="left" vertical="center" textRotation="0" wrapText="false" shrinkToFit="false"/>
    </xf>
    <xf xfId="0" fontId="2" numFmtId="0" fillId="0" borderId="0" applyFont="1" applyNumberFormat="0" applyFill="0" applyBorder="0" applyAlignment="1">
      <alignment horizontal="left" vertical="center" textRotation="0" wrapText="true" shrinkToFit="false"/>
    </xf>
    <xf xfId="0" fontId="2" numFmtId="0" fillId="0" borderId="0" applyFont="1" applyNumberFormat="0" applyFill="0" applyBorder="0" applyAlignment="1">
      <alignment horizontal="left" vertical="center"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682a88d2232825a56f46f4f5ebf67225.png"/></Relationships>
</file>

<file path=xl/drawings/drawing1.xml><?xml version="1.0" encoding="utf-8"?>
<xdr:wsDr xmlns:xdr="http://schemas.openxmlformats.org/drawingml/2006/spreadsheetDrawing" xmlns:a="http://schemas.openxmlformats.org/drawingml/2006/main">
  <xdr:twoCellAnchor editAs="absolute">
    <xdr:from>
      <xdr:col>3</xdr:col>
      <xdr:colOff>0</xdr:colOff>
      <xdr:row>9</xdr:row>
      <xdr:rowOff>38100</xdr:rowOff>
    </xdr:from>
    <xdr:to>
      <xdr:col>30</xdr:col>
      <xdr:colOff>114300</xdr:colOff>
      <xdr:row>15</xdr:row>
      <xdr:rowOff>133350</xdr:rowOff>
    </xdr:to>
    <xdr:pic>
      <xdr:nvPicPr>
        <xdr:cNvPr id="1" name="Picture 1" descr=""/>
        <xdr:cNvPicPr>
          <a:picLocks noChangeAspect="1"/>
        </xdr:cNvPicPr>
      </xdr:nvPicPr>
      <xdr:blipFill>
        <a:blip xmlns:r="http://schemas.openxmlformats.org/officeDocument/2006/relationships" r:embed="rId1"/>
        <a:stretch>
          <a:fillRect/>
        </a:stretch>
      </xdr:blipFill>
      <xdr:spPr>
        <a:xfrm rot="0">
          <a:ext cx="5772150" cy="100965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ps"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ps"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ps"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ps"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pageSetUpPr fitToPage="1"/>
  </sheetPr>
  <dimension ref="A1:BL47"/>
  <sheetViews>
    <sheetView tabSelected="1" workbookViewId="0" zoomScale="50" zoomScaleNormal="40" view="pageBreakPreview" showGridLines="false" showRowColHeaders="1">
      <selection activeCell="BN21" sqref="BN21"/>
    </sheetView>
  </sheetViews>
  <sheetFormatPr defaultRowHeight="14.4" defaultColWidth="9.140625" outlineLevelRow="0" outlineLevelCol="0"/>
  <cols>
    <col min="1" max="1" width="9.140625" style="5"/>
    <col min="2" max="2" width="3" customWidth="true" style="5"/>
    <col min="3" max="3" width="3" customWidth="true" style="5"/>
    <col min="4" max="4" width="3" customWidth="true" style="5"/>
    <col min="5" max="5" width="3" customWidth="true" style="5"/>
    <col min="6" max="6" width="3" customWidth="true" style="5"/>
    <col min="7" max="7" width="3" customWidth="true" style="5"/>
    <col min="8" max="8" width="3" customWidth="true" style="5"/>
    <col min="9" max="9" width="3" customWidth="true" style="5"/>
    <col min="10" max="10" width="3" customWidth="true" style="5"/>
    <col min="11" max="11" width="3" customWidth="true" style="5"/>
    <col min="12" max="12" width="3" customWidth="true" style="5"/>
    <col min="13" max="13" width="3" customWidth="true" style="5"/>
    <col min="14" max="14" width="3" customWidth="true" style="5"/>
    <col min="15" max="15" width="3" customWidth="true" style="5"/>
    <col min="16" max="16" width="3" customWidth="true" style="5"/>
    <col min="17" max="17" width="3" customWidth="true" style="5"/>
    <col min="18" max="18" width="3" customWidth="true" style="5"/>
    <col min="19" max="19" width="3" customWidth="true" style="5"/>
    <col min="20" max="20" width="3" customWidth="true" style="5"/>
    <col min="21" max="21" width="3" customWidth="true" style="5"/>
    <col min="22" max="22" width="3" customWidth="true" style="5"/>
    <col min="23" max="23" width="3" customWidth="true" style="5"/>
    <col min="24" max="24" width="3" customWidth="true" style="5"/>
    <col min="25" max="25" width="3" customWidth="true" style="5"/>
    <col min="26" max="26" width="3" customWidth="true" style="5"/>
    <col min="27" max="27" width="3" customWidth="true" style="5"/>
    <col min="28" max="28" width="3" customWidth="true" style="5"/>
    <col min="29" max="29" width="3" customWidth="true" style="5"/>
    <col min="30" max="30" width="3" customWidth="true" style="5"/>
    <col min="31" max="31" width="3" customWidth="true" style="5"/>
    <col min="32" max="32" width="3" customWidth="true" style="5"/>
    <col min="33" max="33" width="3" customWidth="true" style="5"/>
    <col min="34" max="34" width="3" customWidth="true" style="5"/>
    <col min="35" max="35" width="3" customWidth="true" style="5"/>
    <col min="36" max="36" width="3" customWidth="true" style="5"/>
    <col min="37" max="37" width="3" customWidth="true" style="5"/>
    <col min="38" max="38" width="3" customWidth="true" style="5"/>
    <col min="39" max="39" width="3" customWidth="true" style="5"/>
    <col min="40" max="40" width="3" customWidth="true" style="5"/>
    <col min="41" max="41" width="3" customWidth="true" style="5"/>
    <col min="42" max="42" width="3" customWidth="true" style="5"/>
    <col min="43" max="43" width="3" customWidth="true" style="5"/>
    <col min="44" max="44" width="3" customWidth="true" style="5"/>
    <col min="45" max="45" width="3" customWidth="true" style="5"/>
    <col min="46" max="46" width="3" customWidth="true" style="5"/>
    <col min="47" max="47" width="3" customWidth="true" style="5"/>
    <col min="48" max="48" width="3" customWidth="true" style="5"/>
    <col min="49" max="49" width="3" customWidth="true" style="5"/>
    <col min="50" max="50" width="3" customWidth="true" style="5"/>
    <col min="51" max="51" width="3" customWidth="true" style="5"/>
    <col min="52" max="52" width="3" customWidth="true" style="5"/>
    <col min="53" max="53" width="3" customWidth="true" style="5"/>
    <col min="54" max="54" width="3" customWidth="true" style="5"/>
    <col min="55" max="55" width="3" customWidth="true" style="5"/>
    <col min="56" max="56" width="3" customWidth="true" style="5"/>
    <col min="57" max="57" width="3" customWidth="true" style="5"/>
    <col min="58" max="58" width="3" customWidth="true" style="5"/>
    <col min="59" max="59" width="3" customWidth="true" style="5"/>
    <col min="60" max="60" width="3" customWidth="true" style="5"/>
    <col min="61" max="61" width="3" customWidth="true" style="5"/>
    <col min="62" max="62" width="3" customWidth="true" style="5"/>
    <col min="63" max="63" width="3" customWidth="true" style="5"/>
    <col min="64" max="64" width="9.140625" style="5"/>
  </cols>
  <sheetData>
    <row r="2" spans="1:64" customHeight="1" ht="11.25">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4"/>
      <c r="BJ2" s="4"/>
    </row>
    <row r="3" spans="1:64" customHeight="1" ht="11.25">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6"/>
      <c r="AR3" s="4"/>
      <c r="AS3" s="4"/>
      <c r="AT3" s="4"/>
      <c r="AU3" s="4"/>
      <c r="AV3" s="4"/>
      <c r="AW3" s="4"/>
      <c r="AX3" s="4"/>
      <c r="AY3" s="4"/>
      <c r="AZ3" s="4"/>
      <c r="BA3" s="4"/>
      <c r="BB3" s="4"/>
      <c r="BC3" s="4"/>
      <c r="BD3" s="4"/>
      <c r="BE3" s="4"/>
      <c r="BF3" s="4"/>
      <c r="BG3" s="4"/>
      <c r="BH3" s="4"/>
      <c r="BI3" s="4"/>
      <c r="BJ3" s="4"/>
    </row>
    <row r="4" spans="1:64" customHeight="1" ht="11.25">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158"/>
      <c r="AV4" s="158"/>
      <c r="AW4" s="158"/>
      <c r="AX4" s="158"/>
      <c r="AY4" s="158"/>
      <c r="AZ4" s="158"/>
      <c r="BA4" s="158"/>
      <c r="BB4" s="158"/>
      <c r="BC4" s="158"/>
      <c r="BD4" s="158"/>
      <c r="BE4" s="158"/>
      <c r="BF4" s="4"/>
      <c r="BG4" s="4"/>
      <c r="BH4" s="4"/>
      <c r="BI4" s="4"/>
      <c r="BJ4" s="4"/>
    </row>
    <row r="5" spans="1:64" customHeight="1" ht="11.25">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158"/>
      <c r="AV5" s="158"/>
      <c r="AW5" s="158"/>
      <c r="AX5" s="158"/>
      <c r="AY5" s="158"/>
      <c r="AZ5" s="158"/>
      <c r="BA5" s="158"/>
      <c r="BB5" s="158"/>
      <c r="BC5" s="158"/>
      <c r="BD5" s="158"/>
      <c r="BE5" s="158"/>
      <c r="BF5" s="4"/>
      <c r="BG5" s="4"/>
      <c r="BH5" s="4"/>
      <c r="BI5" s="4"/>
      <c r="BJ5" s="4"/>
    </row>
    <row r="6" spans="1:64" customHeight="1" ht="11.25">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158"/>
      <c r="AV6" s="158"/>
      <c r="AW6" s="158"/>
      <c r="AX6" s="158"/>
      <c r="AY6" s="158"/>
      <c r="AZ6" s="158"/>
      <c r="BA6" s="158"/>
      <c r="BB6" s="158"/>
      <c r="BC6" s="158"/>
      <c r="BD6" s="158"/>
      <c r="BE6" s="158"/>
      <c r="BF6" s="4"/>
      <c r="BG6" s="4"/>
      <c r="BH6" s="4"/>
      <c r="BI6" s="4"/>
      <c r="BJ6" s="4"/>
    </row>
    <row r="7" spans="1:64" customHeight="1" ht="11.25">
      <c r="B7" s="4"/>
      <c r="C7" s="4"/>
      <c r="D7" s="4"/>
      <c r="E7" s="4"/>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row>
    <row r="8" spans="1:64" customHeight="1" ht="11.25">
      <c r="B8" s="4"/>
      <c r="C8" s="4"/>
      <c r="D8" s="4"/>
      <c r="E8" s="7"/>
      <c r="F8" s="7"/>
      <c r="G8" s="7"/>
      <c r="H8" s="7"/>
      <c r="I8" s="7"/>
      <c r="J8" s="7"/>
      <c r="K8" s="7"/>
      <c r="L8" s="7"/>
      <c r="M8" s="7"/>
      <c r="N8" s="7"/>
      <c r="O8" s="7"/>
      <c r="P8" s="7"/>
      <c r="Q8" s="7"/>
      <c r="R8" s="7"/>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row>
    <row r="9" spans="1:64" customHeight="1" ht="11.25">
      <c r="B9" s="4"/>
      <c r="C9" s="4"/>
      <c r="D9" s="4"/>
      <c r="E9" s="7"/>
      <c r="F9" s="7"/>
      <c r="G9" s="7"/>
      <c r="H9" s="7"/>
      <c r="I9" s="7"/>
      <c r="J9" s="7"/>
      <c r="K9" s="7"/>
      <c r="L9" s="7"/>
      <c r="M9" s="7"/>
      <c r="N9" s="7"/>
      <c r="O9" s="7"/>
      <c r="P9" s="7"/>
      <c r="Q9" s="7"/>
      <c r="R9" s="7"/>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row>
    <row r="10" spans="1:64" customHeight="1" ht="11.25">
      <c r="B10" s="4"/>
      <c r="C10" s="4"/>
      <c r="D10" s="4"/>
      <c r="E10" s="7"/>
      <c r="F10" s="7"/>
      <c r="G10" s="7"/>
      <c r="H10" s="7"/>
      <c r="I10" s="7"/>
      <c r="J10" s="7"/>
      <c r="K10" s="7"/>
      <c r="L10" s="7"/>
      <c r="M10" s="7"/>
      <c r="N10" s="7"/>
      <c r="O10" s="7"/>
      <c r="P10" s="7"/>
      <c r="Q10" s="7"/>
      <c r="R10" s="7"/>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row>
    <row r="11" spans="1:64" customHeight="1" ht="11.25">
      <c r="B11" s="4"/>
      <c r="C11" s="4"/>
      <c r="D11" s="4"/>
      <c r="E11" s="7"/>
      <c r="F11" s="7"/>
      <c r="G11" s="7"/>
      <c r="H11" s="7"/>
      <c r="I11" s="7"/>
      <c r="J11" s="7"/>
      <c r="K11" s="7"/>
      <c r="L11" s="7"/>
      <c r="M11" s="7"/>
      <c r="N11" s="7"/>
      <c r="O11" s="7"/>
      <c r="P11" s="7"/>
      <c r="Q11" s="7"/>
      <c r="R11" s="7"/>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row>
    <row r="12" spans="1:64" customHeight="1" ht="11.25">
      <c r="B12" s="4"/>
      <c r="C12" s="4"/>
      <c r="D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row>
    <row r="13" spans="1:64" customHeight="1" ht="11.25">
      <c r="B13" s="4"/>
      <c r="C13" s="4"/>
      <c r="D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row>
    <row r="14" spans="1:64" customHeight="1" ht="11.25">
      <c r="B14" s="4"/>
      <c r="C14" s="4"/>
      <c r="D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row>
    <row r="15" spans="1:64" customHeight="1" ht="11.25">
      <c r="B15" s="4"/>
      <c r="C15" s="4"/>
      <c r="D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row>
    <row r="16" spans="1:64" customHeight="1" ht="11.25">
      <c r="B16" s="4"/>
      <c r="C16" s="4"/>
      <c r="D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row>
    <row r="17" spans="1:64" customHeight="1" ht="11.25">
      <c r="B17" s="4"/>
      <c r="C17" s="4"/>
      <c r="D17" s="4"/>
      <c r="AK17" s="159"/>
      <c r="AL17" s="159"/>
      <c r="AM17" s="159"/>
      <c r="AN17" s="159"/>
      <c r="AO17" s="159"/>
      <c r="AP17" s="159"/>
      <c r="AQ17" s="159"/>
      <c r="AR17" s="159"/>
      <c r="AS17" s="159"/>
      <c r="AT17" s="159"/>
      <c r="AU17" s="159"/>
      <c r="AV17" s="159"/>
      <c r="AW17" s="159"/>
      <c r="AX17" s="159"/>
      <c r="AY17" s="159"/>
      <c r="AZ17" s="159"/>
      <c r="BA17" s="159"/>
      <c r="BB17" s="159"/>
      <c r="BC17" s="159"/>
      <c r="BD17" s="159"/>
      <c r="BE17" s="159"/>
      <c r="BF17" s="159"/>
      <c r="BG17" s="159"/>
      <c r="BH17" s="159"/>
      <c r="BI17" s="159"/>
      <c r="BJ17" s="4"/>
    </row>
    <row r="18" spans="1:64" customHeight="1" ht="11.25">
      <c r="B18" s="4"/>
      <c r="C18" s="4"/>
      <c r="D18" s="4"/>
      <c r="AK18" s="159"/>
      <c r="AL18" s="159"/>
      <c r="AM18" s="159"/>
      <c r="AN18" s="159"/>
      <c r="AO18" s="159"/>
      <c r="AP18" s="159"/>
      <c r="AQ18" s="159"/>
      <c r="AR18" s="159"/>
      <c r="AS18" s="159"/>
      <c r="AT18" s="159"/>
      <c r="AU18" s="159"/>
      <c r="AV18" s="159"/>
      <c r="AW18" s="159"/>
      <c r="AX18" s="159"/>
      <c r="AY18" s="159"/>
      <c r="AZ18" s="159"/>
      <c r="BA18" s="159"/>
      <c r="BB18" s="159"/>
      <c r="BC18" s="159"/>
      <c r="BD18" s="159"/>
      <c r="BE18" s="159"/>
      <c r="BF18" s="159"/>
      <c r="BG18" s="159"/>
      <c r="BH18" s="159"/>
      <c r="BI18" s="159"/>
      <c r="BJ18" s="4"/>
    </row>
    <row r="19" spans="1:64" customHeight="1" ht="11.25">
      <c r="B19" s="4"/>
      <c r="C19" s="4"/>
      <c r="D19" s="4"/>
      <c r="E19" s="4"/>
      <c r="F19" s="4"/>
      <c r="G19" s="4"/>
      <c r="H19" s="4"/>
      <c r="I19" s="4"/>
      <c r="J19" s="4"/>
      <c r="K19" s="4"/>
      <c r="L19" s="4"/>
      <c r="M19" s="4"/>
      <c r="N19" s="4"/>
      <c r="O19" s="4"/>
      <c r="P19" s="4"/>
      <c r="Q19" s="4"/>
      <c r="R19" s="4"/>
      <c r="S19" s="4"/>
      <c r="T19" s="4"/>
      <c r="U19" s="4"/>
      <c r="V19" s="4"/>
      <c r="W19" s="4"/>
      <c r="X19" s="4"/>
      <c r="Y19" s="4"/>
      <c r="Z19" s="4"/>
      <c r="AA19" s="4"/>
      <c r="AB19" s="4"/>
      <c r="AC19" s="4"/>
      <c r="AK19" s="159"/>
      <c r="AL19" s="159"/>
      <c r="AM19" s="159"/>
      <c r="AN19" s="159"/>
      <c r="AO19" s="159"/>
      <c r="AP19" s="159"/>
      <c r="AQ19" s="159"/>
      <c r="AR19" s="159"/>
      <c r="AS19" s="159"/>
      <c r="AT19" s="159"/>
      <c r="AU19" s="159"/>
      <c r="AV19" s="159"/>
      <c r="AW19" s="159"/>
      <c r="AX19" s="159"/>
      <c r="AY19" s="159"/>
      <c r="AZ19" s="159"/>
      <c r="BA19" s="159"/>
      <c r="BB19" s="159"/>
      <c r="BC19" s="159"/>
      <c r="BD19" s="159"/>
      <c r="BE19" s="159"/>
      <c r="BF19" s="159"/>
      <c r="BG19" s="159"/>
      <c r="BH19" s="159"/>
      <c r="BI19" s="159"/>
      <c r="BJ19" s="4"/>
    </row>
    <row r="20" spans="1:64" customHeight="1" ht="11.25">
      <c r="B20" s="4"/>
      <c r="C20" s="4"/>
      <c r="D20" s="4"/>
      <c r="E20" s="4"/>
      <c r="F20" s="4"/>
      <c r="G20" s="4"/>
      <c r="H20" s="4"/>
      <c r="I20" s="4"/>
      <c r="J20" s="4"/>
      <c r="K20" s="4"/>
      <c r="L20" s="4"/>
      <c r="M20" s="4"/>
      <c r="N20" s="4"/>
      <c r="O20" s="4"/>
      <c r="P20" s="4"/>
      <c r="Q20" s="4"/>
      <c r="R20" s="4"/>
      <c r="S20" s="4"/>
      <c r="T20" s="4"/>
      <c r="U20" s="4"/>
      <c r="V20" s="4"/>
      <c r="W20" s="4"/>
      <c r="X20" s="4"/>
      <c r="Y20" s="4"/>
      <c r="Z20" s="4"/>
      <c r="AA20" s="4"/>
      <c r="AB20" s="4"/>
      <c r="AC20" s="4"/>
      <c r="BC20" s="4"/>
      <c r="BD20" s="4"/>
      <c r="BE20" s="4"/>
      <c r="BF20" s="4"/>
      <c r="BG20" s="4"/>
      <c r="BH20" s="4"/>
      <c r="BI20" s="4"/>
      <c r="BJ20" s="4"/>
    </row>
    <row r="21" spans="1:64" customHeight="1" ht="11.25">
      <c r="B21" s="6"/>
      <c r="C21" s="10"/>
      <c r="D21" s="10"/>
      <c r="E21" s="10"/>
      <c r="F21" s="10"/>
      <c r="G21" s="10"/>
      <c r="H21" s="10"/>
      <c r="I21" s="10"/>
      <c r="J21" s="10"/>
      <c r="K21" s="10"/>
      <c r="L21" s="10"/>
      <c r="M21" s="10"/>
      <c r="N21" s="10"/>
      <c r="O21" s="10"/>
      <c r="P21" s="10"/>
      <c r="Q21" s="10"/>
      <c r="R21" s="10"/>
      <c r="S21" s="10"/>
      <c r="T21" s="10"/>
      <c r="U21" s="10"/>
      <c r="V21" s="10"/>
      <c r="W21" s="10"/>
      <c r="X21" s="10"/>
      <c r="Y21" s="10"/>
      <c r="Z21" s="10"/>
      <c r="AA21" s="10"/>
      <c r="AB21" s="10"/>
      <c r="AC21" s="10"/>
      <c r="AD21" s="10"/>
      <c r="AE21" s="10"/>
      <c r="AF21" s="10"/>
      <c r="AG21" s="10"/>
      <c r="AH21" s="10"/>
      <c r="AI21" s="10"/>
      <c r="AK21" s="159"/>
      <c r="AL21" s="159"/>
      <c r="AM21" s="159"/>
      <c r="AN21" s="159"/>
      <c r="AO21" s="159"/>
      <c r="AP21" s="159"/>
      <c r="AQ21" s="159"/>
      <c r="AR21" s="159"/>
      <c r="AS21" s="159"/>
      <c r="AT21" s="159"/>
      <c r="AU21" s="159"/>
      <c r="AV21" s="159"/>
      <c r="AW21" s="159"/>
      <c r="AX21" s="159"/>
      <c r="AY21" s="159"/>
      <c r="AZ21" s="159"/>
      <c r="BA21" s="159"/>
      <c r="BB21" s="159"/>
      <c r="BC21" s="159"/>
      <c r="BD21" s="159"/>
      <c r="BE21" s="159"/>
      <c r="BF21" s="159"/>
      <c r="BG21" s="159"/>
      <c r="BH21" s="159"/>
      <c r="BI21" s="159"/>
      <c r="BJ21" s="4"/>
    </row>
    <row r="22" spans="1:64" customHeight="1" ht="11.25">
      <c r="B22" s="6"/>
      <c r="C22" s="10"/>
      <c r="D22" s="10"/>
      <c r="E22" s="10"/>
      <c r="F22" s="10"/>
      <c r="G22" s="10"/>
      <c r="H22" s="10"/>
      <c r="I22" s="10"/>
      <c r="J22" s="10"/>
      <c r="K22" s="10"/>
      <c r="L22" s="10"/>
      <c r="M22" s="10"/>
      <c r="N22" s="10"/>
      <c r="O22" s="10"/>
      <c r="P22" s="10"/>
      <c r="Q22" s="10"/>
      <c r="R22" s="10"/>
      <c r="S22" s="10"/>
      <c r="T22" s="10"/>
      <c r="U22" s="10"/>
      <c r="V22" s="10"/>
      <c r="W22" s="10"/>
      <c r="X22" s="10"/>
      <c r="Y22" s="10"/>
      <c r="Z22" s="10"/>
      <c r="AA22" s="10"/>
      <c r="AB22" s="10"/>
      <c r="AC22" s="10"/>
      <c r="AD22" s="10"/>
      <c r="AE22" s="10"/>
      <c r="AF22" s="10"/>
      <c r="AG22" s="10"/>
      <c r="AH22" s="10"/>
      <c r="AI22" s="10"/>
      <c r="AK22" s="159"/>
      <c r="AL22" s="159"/>
      <c r="AM22" s="159"/>
      <c r="AN22" s="159"/>
      <c r="AO22" s="159"/>
      <c r="AP22" s="159"/>
      <c r="AQ22" s="159"/>
      <c r="AR22" s="159"/>
      <c r="AS22" s="159"/>
      <c r="AT22" s="159"/>
      <c r="AU22" s="159"/>
      <c r="AV22" s="159"/>
      <c r="AW22" s="159"/>
      <c r="AX22" s="159"/>
      <c r="AY22" s="159"/>
      <c r="AZ22" s="159"/>
      <c r="BA22" s="159"/>
      <c r="BB22" s="159"/>
      <c r="BC22" s="159"/>
      <c r="BD22" s="159"/>
      <c r="BE22" s="159"/>
      <c r="BF22" s="159"/>
      <c r="BG22" s="159"/>
      <c r="BH22" s="159"/>
      <c r="BI22" s="159"/>
      <c r="BJ22" s="4"/>
    </row>
    <row r="23" spans="1:64" customHeight="1" ht="11.25">
      <c r="B23" s="6"/>
      <c r="C23" s="10"/>
      <c r="D23" s="10"/>
      <c r="E23" s="10"/>
      <c r="F23" s="10"/>
      <c r="G23" s="10"/>
      <c r="H23" s="10"/>
      <c r="I23" s="10"/>
      <c r="J23" s="10"/>
      <c r="K23" s="10"/>
      <c r="L23" s="10"/>
      <c r="M23" s="10"/>
      <c r="N23" s="10"/>
      <c r="O23" s="10"/>
      <c r="P23" s="10"/>
      <c r="Q23" s="10"/>
      <c r="R23" s="10"/>
      <c r="S23" s="10"/>
      <c r="T23" s="10"/>
      <c r="U23" s="10"/>
      <c r="V23" s="10"/>
      <c r="W23" s="10"/>
      <c r="X23" s="10"/>
      <c r="Y23" s="10"/>
      <c r="Z23" s="10"/>
      <c r="AA23" s="10"/>
      <c r="AB23" s="10"/>
      <c r="AC23" s="10"/>
      <c r="AD23" s="10"/>
      <c r="AE23" s="10"/>
      <c r="AF23" s="10"/>
      <c r="AG23" s="10"/>
      <c r="AH23" s="10"/>
      <c r="AI23" s="10"/>
      <c r="AK23" s="159"/>
      <c r="AL23" s="159"/>
      <c r="AM23" s="159"/>
      <c r="AN23" s="159"/>
      <c r="AO23" s="159"/>
      <c r="AP23" s="159"/>
      <c r="AQ23" s="159"/>
      <c r="AR23" s="159"/>
      <c r="AS23" s="159"/>
      <c r="AT23" s="159"/>
      <c r="AU23" s="159"/>
      <c r="AV23" s="159"/>
      <c r="AW23" s="159"/>
      <c r="AX23" s="159"/>
      <c r="AY23" s="159"/>
      <c r="AZ23" s="159"/>
      <c r="BA23" s="159"/>
      <c r="BB23" s="159"/>
      <c r="BC23" s="159"/>
      <c r="BD23" s="159"/>
      <c r="BE23" s="159"/>
      <c r="BF23" s="159"/>
      <c r="BG23" s="159"/>
      <c r="BH23" s="159"/>
      <c r="BI23" s="159"/>
      <c r="BJ23" s="4"/>
    </row>
    <row r="24" spans="1:64" customHeight="1" ht="11.25">
      <c r="A24" s="5" t="s">
        <v>0</v>
      </c>
      <c r="B24" s="6"/>
      <c r="C24" s="10"/>
      <c r="D24" s="10"/>
      <c r="E24" s="10"/>
      <c r="F24" s="10"/>
      <c r="G24" s="10"/>
      <c r="H24" s="10"/>
      <c r="I24" s="10"/>
      <c r="J24" s="10"/>
      <c r="K24" s="10"/>
      <c r="L24" s="10"/>
      <c r="M24" s="10"/>
      <c r="N24" s="10"/>
      <c r="O24" s="10"/>
      <c r="P24" s="10"/>
      <c r="Q24" s="10"/>
      <c r="R24" s="10"/>
      <c r="S24" s="10"/>
      <c r="T24" s="10"/>
      <c r="U24" s="10"/>
      <c r="V24" s="10"/>
      <c r="W24" s="10"/>
      <c r="X24" s="10"/>
      <c r="Y24" s="10"/>
      <c r="Z24" s="10"/>
      <c r="AA24" s="10"/>
      <c r="AB24" s="10"/>
      <c r="AC24" s="10"/>
      <c r="AD24" s="10"/>
      <c r="AE24" s="10"/>
      <c r="AF24" s="10"/>
      <c r="AG24" s="10"/>
      <c r="AH24" s="10"/>
      <c r="AI24" s="10"/>
      <c r="BJ24" s="4"/>
    </row>
    <row r="25" spans="1:64" customHeight="1" ht="11.25">
      <c r="B25" s="4"/>
      <c r="C25" s="161" t="s">
        <v>1</v>
      </c>
      <c r="D25" s="161"/>
      <c r="E25" s="161"/>
      <c r="F25" s="161"/>
      <c r="G25" s="161"/>
      <c r="H25" s="161"/>
      <c r="I25" s="161"/>
      <c r="J25" s="161"/>
      <c r="K25" s="161"/>
      <c r="L25" s="161"/>
      <c r="M25" s="161"/>
      <c r="N25" s="161"/>
      <c r="O25" s="161"/>
      <c r="P25" s="161"/>
      <c r="Q25" s="161"/>
      <c r="R25" s="161"/>
      <c r="S25" s="161"/>
      <c r="T25" s="161"/>
      <c r="U25" s="161"/>
      <c r="V25" s="161"/>
      <c r="W25" s="161"/>
      <c r="X25" s="161"/>
      <c r="Y25" s="161"/>
      <c r="Z25" s="161"/>
      <c r="AA25" s="161"/>
      <c r="AB25" s="161"/>
      <c r="AC25" s="161"/>
      <c r="AD25" s="161"/>
      <c r="AE25" s="161"/>
      <c r="AF25" s="161"/>
      <c r="AG25" s="161"/>
      <c r="AH25" s="161"/>
      <c r="AI25" s="161"/>
      <c r="AJ25" s="161"/>
      <c r="AK25" s="161"/>
      <c r="AL25" s="161"/>
      <c r="AM25" s="161"/>
      <c r="AN25" s="145"/>
      <c r="AO25" s="145"/>
      <c r="AP25" s="145"/>
      <c r="AQ25" s="145"/>
      <c r="AR25" s="145"/>
      <c r="AS25" s="145"/>
      <c r="AT25" s="145"/>
      <c r="AU25" s="145"/>
      <c r="AV25" s="145"/>
      <c r="AW25" s="145"/>
      <c r="AX25" s="145"/>
      <c r="AY25" s="143"/>
      <c r="AZ25" s="143"/>
      <c r="BA25" s="143"/>
      <c r="BB25" s="143"/>
      <c r="BC25" s="143"/>
      <c r="BD25" s="143"/>
      <c r="BE25" s="143"/>
      <c r="BF25" s="143"/>
      <c r="BG25" s="143"/>
      <c r="BH25" s="143"/>
      <c r="BI25" s="143"/>
      <c r="BJ25" s="4"/>
    </row>
    <row r="26" spans="1:64" customHeight="1" ht="11.25">
      <c r="B26" s="4"/>
      <c r="C26" s="161"/>
      <c r="D26" s="161"/>
      <c r="E26" s="161"/>
      <c r="F26" s="161"/>
      <c r="G26" s="161"/>
      <c r="H26" s="161"/>
      <c r="I26" s="161"/>
      <c r="J26" s="161"/>
      <c r="K26" s="161"/>
      <c r="L26" s="161"/>
      <c r="M26" s="161"/>
      <c r="N26" s="161"/>
      <c r="O26" s="161"/>
      <c r="P26" s="161"/>
      <c r="Q26" s="161"/>
      <c r="R26" s="161"/>
      <c r="S26" s="161"/>
      <c r="T26" s="161"/>
      <c r="U26" s="161"/>
      <c r="V26" s="161"/>
      <c r="W26" s="161"/>
      <c r="X26" s="161"/>
      <c r="Y26" s="161"/>
      <c r="Z26" s="161"/>
      <c r="AA26" s="161"/>
      <c r="AB26" s="161"/>
      <c r="AC26" s="161"/>
      <c r="AD26" s="161"/>
      <c r="AE26" s="161"/>
      <c r="AF26" s="161"/>
      <c r="AG26" s="161"/>
      <c r="AH26" s="161"/>
      <c r="AI26" s="161"/>
      <c r="AJ26" s="161"/>
      <c r="AK26" s="161"/>
      <c r="AL26" s="161"/>
      <c r="AM26" s="161"/>
      <c r="AN26" s="145"/>
      <c r="AO26" s="145"/>
      <c r="AP26" s="145"/>
      <c r="AQ26" s="145"/>
      <c r="AR26" s="145"/>
      <c r="AS26" s="145"/>
      <c r="AT26" s="145"/>
      <c r="AU26" s="145"/>
      <c r="AV26" s="145"/>
      <c r="AW26" s="145"/>
      <c r="AX26" s="145"/>
      <c r="AY26" s="143"/>
      <c r="AZ26" s="143"/>
      <c r="BA26" s="143"/>
      <c r="BB26" s="143"/>
      <c r="BC26" s="143"/>
      <c r="BD26" s="143"/>
      <c r="BE26" s="143"/>
      <c r="BF26" s="143"/>
      <c r="BG26" s="143"/>
      <c r="BH26" s="143"/>
      <c r="BI26" s="143"/>
      <c r="BJ26" s="4"/>
    </row>
    <row r="27" spans="1:64" customHeight="1" ht="11.25">
      <c r="B27" s="4"/>
      <c r="C27" s="161"/>
      <c r="D27" s="161"/>
      <c r="E27" s="161"/>
      <c r="F27" s="161"/>
      <c r="G27" s="161"/>
      <c r="H27" s="161"/>
      <c r="I27" s="161"/>
      <c r="J27" s="161"/>
      <c r="K27" s="161"/>
      <c r="L27" s="161"/>
      <c r="M27" s="161"/>
      <c r="N27" s="161"/>
      <c r="O27" s="161"/>
      <c r="P27" s="161"/>
      <c r="Q27" s="161"/>
      <c r="R27" s="161"/>
      <c r="S27" s="161"/>
      <c r="T27" s="161"/>
      <c r="U27" s="161"/>
      <c r="V27" s="161"/>
      <c r="W27" s="161"/>
      <c r="X27" s="161"/>
      <c r="Y27" s="161"/>
      <c r="Z27" s="161"/>
      <c r="AA27" s="161"/>
      <c r="AB27" s="161"/>
      <c r="AC27" s="161"/>
      <c r="AD27" s="161"/>
      <c r="AE27" s="161"/>
      <c r="AF27" s="161"/>
      <c r="AG27" s="161"/>
      <c r="AH27" s="161"/>
      <c r="AI27" s="161"/>
      <c r="AJ27" s="161"/>
      <c r="AK27" s="161"/>
      <c r="AL27" s="161"/>
      <c r="AM27" s="161"/>
      <c r="AN27" s="145"/>
      <c r="AO27" s="145"/>
      <c r="AP27" s="145"/>
      <c r="AQ27" s="145"/>
      <c r="AR27" s="145"/>
      <c r="AS27" s="145"/>
      <c r="AT27" s="145"/>
      <c r="AU27" s="145"/>
      <c r="AV27" s="145"/>
      <c r="AW27" s="145"/>
      <c r="AX27" s="145"/>
      <c r="AY27" s="143"/>
      <c r="AZ27" s="143"/>
      <c r="BA27" s="143"/>
      <c r="BB27" s="143"/>
      <c r="BC27" s="143"/>
      <c r="BD27" s="143"/>
      <c r="BE27" s="143"/>
      <c r="BF27" s="143"/>
      <c r="BG27" s="143"/>
      <c r="BH27" s="143"/>
      <c r="BI27" s="143"/>
      <c r="BJ27" s="4"/>
    </row>
    <row r="28" spans="1:64" customHeight="1" ht="19.5">
      <c r="B28" s="4"/>
      <c r="C28" s="161"/>
      <c r="D28" s="161"/>
      <c r="E28" s="161"/>
      <c r="F28" s="161"/>
      <c r="G28" s="161"/>
      <c r="H28" s="161"/>
      <c r="I28" s="161"/>
      <c r="J28" s="161"/>
      <c r="K28" s="161"/>
      <c r="L28" s="161"/>
      <c r="M28" s="161"/>
      <c r="N28" s="161"/>
      <c r="O28" s="161"/>
      <c r="P28" s="161"/>
      <c r="Q28" s="161"/>
      <c r="R28" s="161"/>
      <c r="S28" s="161"/>
      <c r="T28" s="161"/>
      <c r="U28" s="161"/>
      <c r="V28" s="161"/>
      <c r="W28" s="161"/>
      <c r="X28" s="161"/>
      <c r="Y28" s="161"/>
      <c r="Z28" s="161"/>
      <c r="AA28" s="161"/>
      <c r="AB28" s="161"/>
      <c r="AC28" s="161"/>
      <c r="AD28" s="161"/>
      <c r="AE28" s="161"/>
      <c r="AF28" s="161"/>
      <c r="AG28" s="161"/>
      <c r="AH28" s="161"/>
      <c r="AI28" s="161"/>
      <c r="AJ28" s="161"/>
      <c r="AK28" s="161"/>
      <c r="AL28" s="161"/>
      <c r="AM28" s="161"/>
      <c r="AN28" s="145"/>
      <c r="AO28" s="145"/>
      <c r="AP28" s="145"/>
      <c r="AQ28" s="145"/>
      <c r="AR28" s="145"/>
      <c r="AS28" s="145"/>
      <c r="AT28" s="145"/>
      <c r="AU28" s="145"/>
      <c r="AV28" s="145"/>
      <c r="AW28" s="145"/>
      <c r="AX28" s="145"/>
      <c r="AY28" s="144"/>
      <c r="AZ28" s="144"/>
      <c r="BA28" s="144"/>
      <c r="BB28" s="144"/>
      <c r="BC28" s="144"/>
      <c r="BD28" s="144"/>
      <c r="BE28" s="144"/>
      <c r="BF28" s="144"/>
      <c r="BG28" s="144"/>
      <c r="BH28" s="144"/>
      <c r="BI28" s="144"/>
      <c r="BJ28" s="4"/>
    </row>
    <row r="29" spans="1:64" customHeight="1" ht="11.25">
      <c r="B29" s="6"/>
      <c r="C29" s="145"/>
      <c r="D29" s="145"/>
      <c r="E29" s="145"/>
      <c r="F29" s="145"/>
      <c r="G29" s="145"/>
      <c r="H29" s="145"/>
      <c r="I29" s="145"/>
      <c r="J29" s="145"/>
      <c r="K29" s="145"/>
      <c r="L29" s="145"/>
      <c r="M29" s="145"/>
      <c r="N29" s="145"/>
      <c r="O29" s="145"/>
      <c r="P29" s="145"/>
      <c r="Q29" s="145"/>
      <c r="R29" s="145"/>
      <c r="S29" s="145"/>
      <c r="T29" s="145"/>
      <c r="U29" s="145"/>
      <c r="V29" s="145"/>
      <c r="W29" s="145"/>
      <c r="X29" s="145"/>
      <c r="Y29" s="145"/>
      <c r="Z29" s="145"/>
      <c r="AA29" s="145"/>
      <c r="AB29" s="145"/>
      <c r="AC29" s="145"/>
      <c r="AD29" s="145"/>
      <c r="AE29" s="145"/>
      <c r="AF29" s="145"/>
      <c r="AG29" s="145"/>
      <c r="AH29" s="145"/>
      <c r="AI29" s="145"/>
      <c r="AJ29" s="144"/>
      <c r="AK29" s="160"/>
      <c r="AL29" s="160"/>
      <c r="AM29" s="160"/>
      <c r="AN29" s="160"/>
      <c r="AO29" s="160"/>
      <c r="AP29" s="160"/>
      <c r="AQ29" s="160"/>
      <c r="AR29" s="160"/>
      <c r="AS29" s="160"/>
      <c r="AT29" s="160"/>
      <c r="AU29" s="160"/>
      <c r="AV29" s="160"/>
      <c r="AW29" s="160"/>
      <c r="AX29" s="160"/>
      <c r="AY29" s="160"/>
      <c r="AZ29" s="160"/>
      <c r="BA29" s="160"/>
      <c r="BB29" s="160"/>
      <c r="BC29" s="160"/>
      <c r="BD29" s="160"/>
      <c r="BE29" s="160"/>
      <c r="BF29" s="160"/>
      <c r="BG29" s="160"/>
      <c r="BH29" s="160"/>
      <c r="BI29" s="160"/>
      <c r="BJ29" s="4"/>
    </row>
    <row r="30" spans="1:64" customHeight="1" ht="18.75">
      <c r="B30" s="6"/>
      <c r="C30" s="146"/>
      <c r="D30" s="145"/>
      <c r="E30" s="145"/>
      <c r="F30" s="145"/>
      <c r="G30" s="145"/>
      <c r="H30" s="145"/>
      <c r="I30" s="145"/>
      <c r="J30" s="145"/>
      <c r="K30" s="145"/>
      <c r="L30" s="145"/>
      <c r="M30" s="145"/>
      <c r="N30" s="145"/>
      <c r="O30" s="145"/>
      <c r="P30" s="145"/>
      <c r="Q30" s="145"/>
      <c r="R30" s="145"/>
      <c r="S30" s="145"/>
      <c r="T30" s="145"/>
      <c r="U30" s="145"/>
      <c r="V30" s="145"/>
      <c r="W30" s="145"/>
      <c r="X30" s="145"/>
      <c r="Y30" s="145"/>
      <c r="Z30" s="145"/>
      <c r="AA30" s="145"/>
      <c r="AB30" s="145"/>
      <c r="AC30" s="145"/>
      <c r="AD30" s="145"/>
      <c r="AE30" s="145"/>
      <c r="AF30" s="145"/>
      <c r="AG30" s="145"/>
      <c r="AH30" s="145"/>
      <c r="AI30" s="145"/>
      <c r="AJ30" s="144"/>
      <c r="AK30" s="160"/>
      <c r="AL30" s="160"/>
      <c r="AM30" s="160"/>
      <c r="AN30" s="160"/>
      <c r="AO30" s="160"/>
      <c r="AP30" s="160"/>
      <c r="AQ30" s="160"/>
      <c r="AR30" s="160"/>
      <c r="AS30" s="160"/>
      <c r="AT30" s="160"/>
      <c r="AU30" s="160"/>
      <c r="AV30" s="160"/>
      <c r="AW30" s="160"/>
      <c r="AX30" s="160"/>
      <c r="AY30" s="160"/>
      <c r="AZ30" s="160"/>
      <c r="BA30" s="160"/>
      <c r="BB30" s="160"/>
      <c r="BC30" s="160"/>
      <c r="BD30" s="160"/>
      <c r="BE30" s="160"/>
      <c r="BF30" s="160"/>
      <c r="BG30" s="160"/>
      <c r="BH30" s="160"/>
      <c r="BI30" s="160"/>
      <c r="BJ30" s="4"/>
    </row>
    <row r="31" spans="1:64" customHeight="1" ht="18.75">
      <c r="B31" s="6"/>
      <c r="C31" s="146"/>
      <c r="D31" s="145"/>
      <c r="E31" s="145"/>
      <c r="F31" s="145"/>
      <c r="G31" s="145"/>
      <c r="H31" s="145"/>
      <c r="I31" s="145"/>
      <c r="J31" s="145"/>
      <c r="K31" s="145"/>
      <c r="L31" s="145"/>
      <c r="M31" s="145"/>
      <c r="N31" s="145"/>
      <c r="O31" s="145"/>
      <c r="P31" s="145"/>
      <c r="Q31" s="145"/>
      <c r="R31" s="145"/>
      <c r="S31" s="145"/>
      <c r="T31" s="145"/>
      <c r="U31" s="145"/>
      <c r="V31" s="145"/>
      <c r="W31" s="145"/>
      <c r="X31" s="145"/>
      <c r="Y31" s="145"/>
      <c r="Z31" s="145"/>
      <c r="AA31" s="145"/>
      <c r="AB31" s="145"/>
      <c r="AC31" s="145"/>
      <c r="AD31" s="145"/>
      <c r="AE31" s="145"/>
      <c r="AF31" s="145"/>
      <c r="AG31" s="145"/>
      <c r="AH31" s="145"/>
      <c r="AI31" s="145"/>
      <c r="AJ31" s="144"/>
      <c r="AK31" s="160"/>
      <c r="AL31" s="160"/>
      <c r="AM31" s="160"/>
      <c r="AN31" s="160"/>
      <c r="AO31" s="160"/>
      <c r="AP31" s="160"/>
      <c r="AQ31" s="160"/>
      <c r="AR31" s="160"/>
      <c r="AS31" s="160"/>
      <c r="AT31" s="160"/>
      <c r="AU31" s="160"/>
      <c r="AV31" s="160"/>
      <c r="AW31" s="160"/>
      <c r="AX31" s="160"/>
      <c r="AY31" s="160"/>
      <c r="AZ31" s="160"/>
      <c r="BA31" s="160"/>
      <c r="BB31" s="160"/>
      <c r="BC31" s="160"/>
      <c r="BD31" s="160"/>
      <c r="BE31" s="160"/>
      <c r="BF31" s="160"/>
      <c r="BG31" s="160"/>
      <c r="BH31" s="160"/>
      <c r="BI31" s="160"/>
      <c r="BJ31" s="4"/>
    </row>
    <row r="32" spans="1:64" customHeight="1" ht="18.75">
      <c r="B32" s="6"/>
      <c r="C32" s="144"/>
      <c r="D32" s="144"/>
      <c r="E32" s="144"/>
      <c r="F32" s="144"/>
      <c r="G32" s="144"/>
      <c r="H32" s="144"/>
      <c r="I32" s="144"/>
      <c r="J32" s="144"/>
      <c r="K32" s="144"/>
      <c r="L32" s="144"/>
      <c r="M32" s="144"/>
      <c r="N32" s="144"/>
      <c r="O32" s="144"/>
      <c r="P32" s="144"/>
      <c r="Q32" s="144"/>
      <c r="R32" s="144"/>
      <c r="S32" s="144"/>
      <c r="T32" s="144"/>
      <c r="U32" s="144"/>
      <c r="V32" s="144"/>
      <c r="W32" s="144"/>
      <c r="X32" s="144"/>
      <c r="Y32" s="144"/>
      <c r="Z32" s="144"/>
      <c r="AA32" s="144"/>
      <c r="AB32" s="144"/>
      <c r="AC32" s="144"/>
      <c r="AD32" s="145"/>
      <c r="AE32" s="145"/>
      <c r="AF32" s="145"/>
      <c r="AG32" s="145"/>
      <c r="AH32" s="145"/>
      <c r="AI32" s="145"/>
      <c r="AJ32" s="144"/>
      <c r="AK32" s="144"/>
      <c r="AL32" s="144"/>
      <c r="AM32" s="144"/>
      <c r="AN32" s="144"/>
      <c r="AO32" s="144"/>
      <c r="AP32" s="144"/>
      <c r="AQ32" s="144"/>
      <c r="AR32" s="144"/>
      <c r="AS32" s="144"/>
      <c r="AT32" s="144"/>
      <c r="AU32" s="144"/>
      <c r="AV32" s="144"/>
      <c r="AW32" s="144"/>
      <c r="AX32" s="144"/>
      <c r="AY32" s="144"/>
      <c r="AZ32" s="144"/>
      <c r="BA32" s="144"/>
      <c r="BB32" s="144"/>
      <c r="BC32" s="144"/>
      <c r="BD32" s="144"/>
      <c r="BE32" s="144"/>
      <c r="BF32" s="144"/>
      <c r="BG32" s="144"/>
      <c r="BH32" s="144"/>
      <c r="BI32" s="144"/>
      <c r="BJ32" s="4"/>
    </row>
    <row r="33" spans="1:64" customHeight="1" ht="18.75">
      <c r="B33" s="4"/>
      <c r="C33" s="144"/>
      <c r="D33" s="144"/>
      <c r="E33" s="144"/>
      <c r="F33" s="144"/>
      <c r="G33" s="144"/>
      <c r="H33" s="144"/>
      <c r="I33" s="144"/>
      <c r="J33" s="144"/>
      <c r="K33" s="144"/>
      <c r="L33" s="144"/>
      <c r="M33" s="144"/>
      <c r="N33" s="144"/>
      <c r="O33" s="144"/>
      <c r="P33" s="144"/>
      <c r="Q33" s="144"/>
      <c r="R33" s="144"/>
      <c r="S33" s="144"/>
      <c r="T33" s="144"/>
      <c r="U33" s="144"/>
      <c r="V33" s="144"/>
      <c r="W33" s="144"/>
      <c r="X33" s="144"/>
      <c r="Y33" s="144"/>
      <c r="Z33" s="144"/>
      <c r="AA33" s="144"/>
      <c r="AB33" s="144"/>
      <c r="AC33" s="144"/>
      <c r="AD33" s="145"/>
      <c r="AE33" s="145"/>
      <c r="AF33" s="145"/>
      <c r="AG33" s="145"/>
      <c r="AH33" s="145"/>
      <c r="AI33" s="145"/>
      <c r="AJ33" s="144"/>
      <c r="AK33" s="160"/>
      <c r="AL33" s="160"/>
      <c r="AM33" s="160"/>
      <c r="AN33" s="160"/>
      <c r="AO33" s="160"/>
      <c r="AP33" s="160"/>
      <c r="AQ33" s="160"/>
      <c r="AR33" s="160"/>
      <c r="AS33" s="160"/>
      <c r="AT33" s="160"/>
      <c r="AU33" s="160"/>
      <c r="AV33" s="160"/>
      <c r="AW33" s="160"/>
      <c r="AX33" s="160"/>
      <c r="AY33" s="160"/>
      <c r="AZ33" s="160"/>
      <c r="BA33" s="160"/>
      <c r="BB33" s="160"/>
      <c r="BC33" s="160"/>
      <c r="BD33" s="160"/>
      <c r="BE33" s="160"/>
      <c r="BF33" s="160"/>
      <c r="BG33" s="160"/>
      <c r="BH33" s="160"/>
      <c r="BI33" s="160"/>
      <c r="BJ33" s="4"/>
    </row>
    <row r="34" spans="1:64" customHeight="1" ht="18.75">
      <c r="B34" s="4"/>
      <c r="C34" s="146" t="s">
        <v>2</v>
      </c>
      <c r="D34" s="145"/>
      <c r="E34" s="145"/>
      <c r="F34" s="145"/>
      <c r="G34" s="145"/>
      <c r="H34" s="145"/>
      <c r="I34" s="145"/>
      <c r="J34" s="145"/>
      <c r="K34" s="145"/>
      <c r="L34" s="145"/>
      <c r="M34" s="145"/>
      <c r="N34" s="145"/>
      <c r="O34" s="145"/>
      <c r="P34" s="145"/>
      <c r="Q34" s="145"/>
      <c r="R34" s="145"/>
      <c r="S34" s="145"/>
      <c r="T34" s="145"/>
      <c r="U34" s="145"/>
      <c r="V34" s="145"/>
      <c r="W34" s="145"/>
      <c r="X34" s="145"/>
      <c r="Y34" s="145"/>
      <c r="Z34" s="145"/>
      <c r="AA34" s="145"/>
      <c r="AB34" s="145"/>
      <c r="AC34" s="145"/>
      <c r="AD34" s="145"/>
      <c r="AE34" s="145"/>
      <c r="AF34" s="145"/>
      <c r="AG34" s="145"/>
      <c r="AH34" s="145"/>
      <c r="AI34" s="145"/>
      <c r="AJ34" s="144"/>
      <c r="AK34" s="160"/>
      <c r="AL34" s="160"/>
      <c r="AM34" s="160"/>
      <c r="AN34" s="160"/>
      <c r="AO34" s="160"/>
      <c r="AP34" s="160"/>
      <c r="AQ34" s="160"/>
      <c r="AR34" s="160"/>
      <c r="AS34" s="160"/>
      <c r="AT34" s="160"/>
      <c r="AU34" s="160"/>
      <c r="AV34" s="160"/>
      <c r="AW34" s="160"/>
      <c r="AX34" s="160"/>
      <c r="AY34" s="160"/>
      <c r="AZ34" s="160"/>
      <c r="BA34" s="160"/>
      <c r="BB34" s="160"/>
      <c r="BC34" s="160"/>
      <c r="BD34" s="160"/>
      <c r="BE34" s="160"/>
      <c r="BF34" s="160"/>
      <c r="BG34" s="160"/>
      <c r="BH34" s="160"/>
      <c r="BI34" s="160"/>
      <c r="BJ34" s="4"/>
    </row>
    <row r="35" spans="1:64" customHeight="1" ht="18.75">
      <c r="B35" s="4"/>
      <c r="C35" s="147"/>
      <c r="D35" s="145"/>
      <c r="E35" s="145"/>
      <c r="F35" s="145"/>
      <c r="G35" s="145"/>
      <c r="H35" s="145"/>
      <c r="I35" s="145"/>
      <c r="J35" s="145"/>
      <c r="K35" s="145"/>
      <c r="L35" s="145"/>
      <c r="M35" s="145"/>
      <c r="N35" s="145"/>
      <c r="O35" s="145"/>
      <c r="P35" s="145"/>
      <c r="Q35" s="145"/>
      <c r="R35" s="145"/>
      <c r="S35" s="145"/>
      <c r="T35" s="145"/>
      <c r="U35" s="145"/>
      <c r="V35" s="145"/>
      <c r="W35" s="145"/>
      <c r="X35" s="145"/>
      <c r="Y35" s="145"/>
      <c r="Z35" s="145"/>
      <c r="AA35" s="145"/>
      <c r="AB35" s="145"/>
      <c r="AC35" s="145"/>
      <c r="AD35" s="148"/>
      <c r="AE35" s="148"/>
      <c r="AF35" s="148"/>
      <c r="AG35" s="148"/>
      <c r="AH35" s="148"/>
      <c r="AI35" s="148"/>
      <c r="AJ35" s="148"/>
      <c r="AK35" s="160"/>
      <c r="AL35" s="160"/>
      <c r="AM35" s="160"/>
      <c r="AN35" s="160"/>
      <c r="AO35" s="160"/>
      <c r="AP35" s="160"/>
      <c r="AQ35" s="160"/>
      <c r="AR35" s="160"/>
      <c r="AS35" s="160"/>
      <c r="AT35" s="160"/>
      <c r="AU35" s="160"/>
      <c r="AV35" s="160"/>
      <c r="AW35" s="160"/>
      <c r="AX35" s="160"/>
      <c r="AY35" s="160"/>
      <c r="AZ35" s="160"/>
      <c r="BA35" s="160"/>
      <c r="BB35" s="160"/>
      <c r="BC35" s="160"/>
      <c r="BD35" s="160"/>
      <c r="BE35" s="160"/>
      <c r="BF35" s="160"/>
      <c r="BG35" s="160"/>
      <c r="BH35" s="160"/>
      <c r="BI35" s="160"/>
      <c r="BJ35" s="4"/>
    </row>
    <row r="36" spans="1:64" customHeight="1" ht="18.75">
      <c r="B36" s="4"/>
      <c r="C36" s="147" t="s">
        <v>3</v>
      </c>
      <c r="D36" s="145"/>
      <c r="E36" s="145"/>
      <c r="F36" s="145"/>
      <c r="G36" s="145"/>
      <c r="H36" s="145"/>
      <c r="I36" s="145"/>
      <c r="J36" s="145"/>
      <c r="K36" s="145"/>
      <c r="L36" s="145"/>
      <c r="M36" s="145"/>
      <c r="N36" s="145"/>
      <c r="O36" s="145"/>
      <c r="P36" s="145"/>
      <c r="Q36" s="145"/>
      <c r="R36" s="147"/>
      <c r="S36" s="149"/>
      <c r="T36" s="144"/>
      <c r="U36" s="144"/>
      <c r="V36" s="150"/>
      <c r="W36" s="144"/>
      <c r="X36" s="144"/>
      <c r="Y36" s="144"/>
      <c r="Z36" s="144"/>
      <c r="AA36" s="144"/>
      <c r="AB36" s="144"/>
      <c r="AC36" s="145"/>
      <c r="AD36" s="148"/>
      <c r="AE36" s="148"/>
      <c r="AF36" s="148"/>
      <c r="AG36" s="148"/>
      <c r="AH36" s="148"/>
      <c r="AI36" s="148"/>
      <c r="AJ36" s="148"/>
      <c r="AK36" s="144"/>
      <c r="AL36" s="144"/>
      <c r="AM36" s="144"/>
      <c r="AN36" s="144"/>
      <c r="AO36" s="144"/>
      <c r="AP36" s="144"/>
      <c r="AQ36" s="144"/>
      <c r="AR36" s="144"/>
      <c r="AS36" s="144"/>
      <c r="AT36" s="144"/>
      <c r="AU36" s="144"/>
      <c r="AV36" s="144"/>
      <c r="AW36" s="144"/>
      <c r="AX36" s="144"/>
      <c r="AY36" s="144"/>
      <c r="AZ36" s="144"/>
      <c r="BA36" s="144"/>
      <c r="BB36" s="144"/>
      <c r="BC36" s="144"/>
      <c r="BD36" s="144"/>
      <c r="BE36" s="144"/>
      <c r="BF36" s="144"/>
      <c r="BG36" s="144"/>
      <c r="BH36" s="144"/>
      <c r="BI36" s="144"/>
      <c r="BJ36" s="4"/>
    </row>
    <row r="37" spans="1:64" customHeight="1" ht="18.75">
      <c r="B37" s="4"/>
      <c r="C37" s="147" t="s">
        <v>4</v>
      </c>
      <c r="D37" s="145"/>
      <c r="E37" s="145"/>
      <c r="F37" s="145"/>
      <c r="G37" s="145"/>
      <c r="H37" s="145"/>
      <c r="I37" s="145"/>
      <c r="J37" s="145"/>
      <c r="K37" s="145"/>
      <c r="L37" s="145"/>
      <c r="M37" s="145"/>
      <c r="N37" s="145"/>
      <c r="O37" s="145"/>
      <c r="P37" s="145"/>
      <c r="Q37" s="145"/>
      <c r="R37" s="147"/>
      <c r="S37" s="149"/>
      <c r="T37" s="144"/>
      <c r="U37" s="144"/>
      <c r="V37" s="150"/>
      <c r="W37" s="144"/>
      <c r="X37" s="144"/>
      <c r="Y37" s="144"/>
      <c r="Z37" s="144"/>
      <c r="AA37" s="144"/>
      <c r="AB37" s="144"/>
      <c r="AC37" s="145"/>
      <c r="AD37" s="148"/>
      <c r="AE37" s="148"/>
      <c r="AF37" s="148"/>
      <c r="AG37" s="148"/>
      <c r="AH37" s="148"/>
      <c r="AI37" s="148"/>
      <c r="AJ37" s="148"/>
      <c r="AK37" s="144"/>
      <c r="AL37" s="144"/>
      <c r="AM37" s="144"/>
      <c r="AN37" s="144"/>
      <c r="AO37" s="144"/>
      <c r="AP37" s="144"/>
      <c r="AQ37" s="144"/>
      <c r="AR37" s="144"/>
      <c r="AS37" s="144"/>
      <c r="AT37" s="144"/>
      <c r="AU37" s="144"/>
      <c r="AV37" s="144"/>
      <c r="AW37" s="144"/>
      <c r="AX37" s="144"/>
      <c r="AY37" s="144"/>
      <c r="AZ37" s="144"/>
      <c r="BA37" s="144"/>
      <c r="BB37" s="144"/>
      <c r="BC37" s="144"/>
      <c r="BD37" s="144"/>
      <c r="BE37" s="144"/>
      <c r="BF37" s="144"/>
      <c r="BG37" s="144"/>
      <c r="BH37" s="144"/>
      <c r="BI37" s="144"/>
      <c r="BJ37" s="4"/>
    </row>
    <row r="38" spans="1:64" customHeight="1" ht="18.75">
      <c r="B38" s="4"/>
      <c r="C38" s="147"/>
      <c r="D38" s="145"/>
      <c r="E38" s="145"/>
      <c r="F38" s="145"/>
      <c r="G38" s="145"/>
      <c r="H38" s="145"/>
      <c r="I38" s="145"/>
      <c r="J38" s="145"/>
      <c r="K38" s="145"/>
      <c r="L38" s="145"/>
      <c r="M38" s="145"/>
      <c r="N38" s="145"/>
      <c r="O38" s="145"/>
      <c r="P38" s="145"/>
      <c r="Q38" s="145"/>
      <c r="R38" s="147"/>
      <c r="S38" s="149"/>
      <c r="T38" s="144"/>
      <c r="U38" s="144"/>
      <c r="V38" s="150"/>
      <c r="W38" s="144"/>
      <c r="X38" s="144"/>
      <c r="Y38" s="144"/>
      <c r="Z38" s="144"/>
      <c r="AA38" s="144"/>
      <c r="AB38" s="144"/>
      <c r="AC38" s="145"/>
      <c r="AD38" s="148"/>
      <c r="AE38" s="148"/>
      <c r="AF38" s="148"/>
      <c r="AG38" s="148"/>
      <c r="AH38" s="148"/>
      <c r="AI38" s="148"/>
      <c r="AJ38" s="148"/>
      <c r="AK38" s="144"/>
      <c r="AL38" s="144"/>
      <c r="AM38" s="144"/>
      <c r="AN38" s="144"/>
      <c r="AO38" s="144"/>
      <c r="AP38" s="144"/>
      <c r="AQ38" s="144"/>
      <c r="AR38" s="144"/>
      <c r="AS38" s="144"/>
      <c r="AT38" s="144"/>
      <c r="AU38" s="144"/>
      <c r="AV38" s="144"/>
      <c r="AW38" s="144"/>
      <c r="AX38" s="144"/>
      <c r="AY38" s="144"/>
      <c r="AZ38" s="144"/>
      <c r="BA38" s="144"/>
      <c r="BB38" s="144"/>
      <c r="BC38" s="144"/>
      <c r="BD38" s="144"/>
      <c r="BE38" s="144"/>
      <c r="BF38" s="144"/>
      <c r="BG38" s="144"/>
      <c r="BH38" s="144"/>
      <c r="BI38" s="144"/>
      <c r="BJ38" s="4"/>
    </row>
    <row r="39" spans="1:64" customHeight="1" ht="18.75">
      <c r="B39" s="4"/>
      <c r="C39" s="147" t="s">
        <v>5</v>
      </c>
      <c r="D39" s="145"/>
      <c r="E39" s="145"/>
      <c r="F39" s="145"/>
      <c r="G39" s="151" t="s">
        <v>6</v>
      </c>
      <c r="H39" s="145"/>
      <c r="I39" s="145"/>
      <c r="J39" s="145"/>
      <c r="K39" s="145"/>
      <c r="L39" s="145"/>
      <c r="M39" s="145"/>
      <c r="N39" s="145"/>
      <c r="O39" s="145"/>
      <c r="P39" s="145"/>
      <c r="Q39" s="144"/>
      <c r="R39" s="152"/>
      <c r="S39" s="149"/>
      <c r="T39" s="144"/>
      <c r="U39" s="144"/>
      <c r="V39" s="153"/>
      <c r="W39" s="144"/>
      <c r="X39" s="144"/>
      <c r="Y39" s="144"/>
      <c r="Z39" s="144"/>
      <c r="AA39" s="144"/>
      <c r="AB39" s="144"/>
      <c r="AC39" s="144"/>
      <c r="AD39" s="154"/>
      <c r="AE39" s="154"/>
      <c r="AF39" s="154"/>
      <c r="AG39" s="154"/>
      <c r="AH39" s="154"/>
      <c r="AI39" s="154"/>
      <c r="AJ39" s="154"/>
      <c r="AK39" s="160"/>
      <c r="AL39" s="160"/>
      <c r="AM39" s="160"/>
      <c r="AN39" s="160"/>
      <c r="AO39" s="160"/>
      <c r="AP39" s="160"/>
      <c r="AQ39" s="160"/>
      <c r="AR39" s="160"/>
      <c r="AS39" s="160"/>
      <c r="AT39" s="160"/>
      <c r="AU39" s="160"/>
      <c r="AV39" s="160"/>
      <c r="AW39" s="160"/>
      <c r="AX39" s="160"/>
      <c r="AY39" s="160"/>
      <c r="AZ39" s="160"/>
      <c r="BA39" s="160"/>
      <c r="BB39" s="160"/>
      <c r="BC39" s="160"/>
      <c r="BD39" s="160"/>
      <c r="BE39" s="160"/>
      <c r="BF39" s="160"/>
      <c r="BG39" s="160"/>
      <c r="BH39" s="160"/>
      <c r="BI39" s="160"/>
      <c r="BJ39" s="4"/>
    </row>
    <row r="40" spans="1:64" customHeight="1" ht="18.75">
      <c r="B40" s="4"/>
      <c r="C40" s="147" t="s">
        <v>7</v>
      </c>
      <c r="D40" s="155"/>
      <c r="E40" s="144"/>
      <c r="F40" s="144"/>
      <c r="G40" s="156" t="s">
        <v>8</v>
      </c>
      <c r="H40" s="144"/>
      <c r="I40" s="144"/>
      <c r="J40" s="144"/>
      <c r="K40" s="144"/>
      <c r="L40" s="144"/>
      <c r="M40" s="144"/>
      <c r="N40" s="144"/>
      <c r="O40" s="144"/>
      <c r="P40" s="144"/>
      <c r="Q40" s="144"/>
      <c r="R40" s="152"/>
      <c r="S40" s="149"/>
      <c r="T40" s="144"/>
      <c r="U40" s="144"/>
      <c r="V40" s="153"/>
      <c r="W40" s="144"/>
      <c r="X40" s="144"/>
      <c r="Y40" s="144"/>
      <c r="Z40" s="144"/>
      <c r="AA40" s="144"/>
      <c r="AB40" s="144"/>
      <c r="AC40" s="144"/>
      <c r="AD40" s="154"/>
      <c r="AE40" s="154"/>
      <c r="AF40" s="154"/>
      <c r="AG40" s="154"/>
      <c r="AH40" s="154"/>
      <c r="AI40" s="154"/>
      <c r="AJ40" s="154"/>
      <c r="AK40" s="160"/>
      <c r="AL40" s="160"/>
      <c r="AM40" s="160"/>
      <c r="AN40" s="160"/>
      <c r="AO40" s="160"/>
      <c r="AP40" s="160"/>
      <c r="AQ40" s="160"/>
      <c r="AR40" s="160"/>
      <c r="AS40" s="160"/>
      <c r="AT40" s="160"/>
      <c r="AU40" s="160"/>
      <c r="AV40" s="160"/>
      <c r="AW40" s="160"/>
      <c r="AX40" s="160"/>
      <c r="AY40" s="160"/>
      <c r="AZ40" s="160"/>
      <c r="BA40" s="160"/>
      <c r="BB40" s="160"/>
      <c r="BC40" s="160"/>
      <c r="BD40" s="160"/>
      <c r="BE40" s="160"/>
      <c r="BF40" s="160"/>
      <c r="BG40" s="160"/>
      <c r="BH40" s="160"/>
      <c r="BI40" s="160"/>
      <c r="BJ40" s="4"/>
    </row>
    <row r="41" spans="1:64" customHeight="1" ht="18.75">
      <c r="B41" s="4"/>
      <c r="C41" s="147" t="s">
        <v>9</v>
      </c>
      <c r="D41" s="149"/>
      <c r="E41" s="144"/>
      <c r="F41" s="144"/>
      <c r="G41" s="150" t="s">
        <v>10</v>
      </c>
      <c r="H41" s="144"/>
      <c r="I41" s="144"/>
      <c r="J41" s="144"/>
      <c r="K41" s="144"/>
      <c r="L41" s="144"/>
      <c r="M41" s="144"/>
      <c r="N41" s="144"/>
      <c r="O41" s="144"/>
      <c r="P41" s="144"/>
      <c r="Q41" s="144"/>
      <c r="R41" s="152"/>
      <c r="S41" s="149"/>
      <c r="T41" s="144"/>
      <c r="U41" s="144"/>
      <c r="V41" s="153"/>
      <c r="W41" s="144"/>
      <c r="X41" s="144"/>
      <c r="Y41" s="144"/>
      <c r="Z41" s="144"/>
      <c r="AA41" s="144"/>
      <c r="AB41" s="144"/>
      <c r="AC41" s="144"/>
      <c r="AD41" s="154"/>
      <c r="AE41" s="154"/>
      <c r="AF41" s="154"/>
      <c r="AG41" s="154"/>
      <c r="AH41" s="154"/>
      <c r="AI41" s="154"/>
      <c r="AJ41" s="154"/>
      <c r="AK41" s="160"/>
      <c r="AL41" s="160"/>
      <c r="AM41" s="160"/>
      <c r="AN41" s="160"/>
      <c r="AO41" s="160"/>
      <c r="AP41" s="160"/>
      <c r="AQ41" s="160"/>
      <c r="AR41" s="160"/>
      <c r="AS41" s="160"/>
      <c r="AT41" s="160"/>
      <c r="AU41" s="160"/>
      <c r="AV41" s="160"/>
      <c r="AW41" s="160"/>
      <c r="AX41" s="160"/>
      <c r="AY41" s="160"/>
      <c r="AZ41" s="160"/>
      <c r="BA41" s="160"/>
      <c r="BB41" s="160"/>
      <c r="BC41" s="160"/>
      <c r="BD41" s="160"/>
      <c r="BE41" s="160"/>
      <c r="BF41" s="160"/>
      <c r="BG41" s="160"/>
      <c r="BH41" s="160"/>
      <c r="BI41" s="160"/>
      <c r="BJ41" s="4"/>
    </row>
    <row r="42" spans="1:64" customHeight="1" ht="18.75">
      <c r="B42" s="4"/>
      <c r="C42" s="11"/>
      <c r="D42" s="4"/>
      <c r="G42" s="12"/>
      <c r="AD42" s="8"/>
      <c r="AE42" s="8"/>
      <c r="AF42" s="8"/>
      <c r="AG42" s="8"/>
      <c r="AH42" s="8"/>
      <c r="AI42" s="8"/>
      <c r="AJ42" s="8"/>
      <c r="BJ42" s="4"/>
    </row>
    <row r="43" spans="1:64" customHeight="1" ht="18.75">
      <c r="B43" s="4"/>
      <c r="AD43" s="6"/>
      <c r="AE43" s="6"/>
      <c r="AF43" s="6"/>
      <c r="AG43" s="6"/>
      <c r="AH43" s="6"/>
      <c r="AI43" s="6"/>
      <c r="AJ43" s="6"/>
      <c r="AK43" s="159"/>
      <c r="AL43" s="159"/>
      <c r="AM43" s="159"/>
      <c r="AN43" s="159"/>
      <c r="AO43" s="159"/>
      <c r="AP43" s="159"/>
      <c r="AQ43" s="159"/>
      <c r="AR43" s="159"/>
      <c r="AS43" s="159"/>
      <c r="AT43" s="159"/>
      <c r="AU43" s="159"/>
      <c r="AV43" s="159"/>
      <c r="AW43" s="159"/>
      <c r="AX43" s="159"/>
      <c r="AY43" s="159"/>
      <c r="AZ43" s="159"/>
      <c r="BA43" s="159"/>
      <c r="BB43" s="159"/>
      <c r="BC43" s="159"/>
      <c r="BD43" s="159"/>
      <c r="BE43" s="159"/>
      <c r="BF43" s="159"/>
      <c r="BG43" s="159"/>
      <c r="BH43" s="159"/>
      <c r="BI43" s="159"/>
      <c r="BJ43" s="4"/>
    </row>
    <row r="44" spans="1:64" customHeight="1" ht="18.75">
      <c r="B44" s="4"/>
      <c r="AD44" s="6"/>
      <c r="AE44" s="6"/>
      <c r="AF44" s="6"/>
      <c r="AG44" s="6"/>
      <c r="AH44" s="6"/>
      <c r="AI44" s="6"/>
      <c r="AJ44" s="6"/>
      <c r="AK44" s="159"/>
      <c r="AL44" s="159"/>
      <c r="AM44" s="159"/>
      <c r="AN44" s="159"/>
      <c r="AO44" s="159"/>
      <c r="AP44" s="159"/>
      <c r="AQ44" s="159"/>
      <c r="AR44" s="159"/>
      <c r="AS44" s="159"/>
      <c r="AT44" s="159"/>
      <c r="AU44" s="159"/>
      <c r="AV44" s="159"/>
      <c r="AW44" s="159"/>
      <c r="AX44" s="159"/>
      <c r="AY44" s="159"/>
      <c r="AZ44" s="159"/>
      <c r="BA44" s="159"/>
      <c r="BB44" s="159"/>
      <c r="BC44" s="159"/>
      <c r="BD44" s="159"/>
      <c r="BE44" s="159"/>
      <c r="BF44" s="159"/>
      <c r="BG44" s="159"/>
      <c r="BH44" s="159"/>
      <c r="BI44" s="159"/>
      <c r="BJ44" s="4"/>
    </row>
    <row r="45" spans="1:64" customHeight="1" ht="18.75">
      <c r="B45" s="4"/>
      <c r="AD45" s="6"/>
      <c r="AE45" s="6"/>
      <c r="AF45" s="6"/>
      <c r="AG45" s="6"/>
      <c r="AH45" s="6"/>
      <c r="AI45" s="6"/>
      <c r="AJ45" s="6"/>
      <c r="AK45" s="159"/>
      <c r="AL45" s="159"/>
      <c r="AM45" s="159"/>
      <c r="AN45" s="159"/>
      <c r="AO45" s="159"/>
      <c r="AP45" s="159"/>
      <c r="AQ45" s="159"/>
      <c r="AR45" s="159"/>
      <c r="AS45" s="159"/>
      <c r="AT45" s="159"/>
      <c r="AU45" s="159"/>
      <c r="AV45" s="159"/>
      <c r="AW45" s="159"/>
      <c r="AX45" s="159"/>
      <c r="AY45" s="159"/>
      <c r="AZ45" s="159"/>
      <c r="BA45" s="159"/>
      <c r="BB45" s="159"/>
      <c r="BC45" s="159"/>
      <c r="BD45" s="159"/>
      <c r="BE45" s="159"/>
      <c r="BF45" s="159"/>
      <c r="BG45" s="159"/>
      <c r="BH45" s="159"/>
      <c r="BI45" s="159"/>
      <c r="BJ45" s="4"/>
    </row>
    <row r="46" spans="1:64" customHeight="1" ht="11.25">
      <c r="B46" s="157"/>
      <c r="C46" s="157"/>
      <c r="D46" s="157"/>
      <c r="E46" s="157"/>
      <c r="F46" s="157"/>
      <c r="G46" s="157"/>
      <c r="H46" s="157"/>
      <c r="I46" s="157"/>
      <c r="J46" s="157"/>
      <c r="K46" s="157"/>
      <c r="L46" s="157"/>
      <c r="M46" s="157"/>
      <c r="N46" s="157"/>
      <c r="O46" s="157"/>
      <c r="P46" s="157"/>
      <c r="Q46" s="157"/>
      <c r="R46" s="157"/>
      <c r="S46" s="157"/>
      <c r="T46" s="157"/>
      <c r="U46" s="157"/>
      <c r="V46" s="157"/>
      <c r="W46" s="157"/>
      <c r="X46" s="157"/>
      <c r="Y46" s="157"/>
      <c r="Z46" s="157"/>
      <c r="AA46" s="157"/>
      <c r="AB46" s="157"/>
      <c r="AC46" s="157"/>
      <c r="AD46" s="157"/>
      <c r="AE46" s="157"/>
      <c r="AF46" s="157"/>
      <c r="AG46" s="157"/>
      <c r="AH46" s="157"/>
      <c r="AI46" s="157"/>
      <c r="AJ46" s="157"/>
      <c r="AK46" s="157"/>
      <c r="AL46" s="157"/>
      <c r="AM46" s="157"/>
      <c r="AN46" s="157"/>
      <c r="AO46" s="157"/>
      <c r="AP46" s="157"/>
      <c r="AQ46" s="157"/>
      <c r="AR46" s="157"/>
      <c r="AS46" s="157"/>
      <c r="AT46" s="157"/>
      <c r="AU46" s="157"/>
      <c r="AV46" s="157"/>
      <c r="AW46" s="157"/>
      <c r="AX46" s="157"/>
      <c r="AY46" s="157"/>
      <c r="AZ46" s="157"/>
      <c r="BA46" s="157"/>
      <c r="BB46" s="157"/>
      <c r="BC46" s="157"/>
      <c r="BD46" s="157"/>
      <c r="BE46" s="157"/>
      <c r="BF46" s="157"/>
      <c r="BG46" s="157"/>
      <c r="BH46" s="157"/>
      <c r="BI46" s="157"/>
      <c r="BJ46" s="157"/>
    </row>
    <row r="47" spans="1:64" customHeight="1" ht="11.25">
      <c r="B47" s="157"/>
      <c r="C47" s="157"/>
      <c r="D47" s="157"/>
      <c r="E47" s="157"/>
      <c r="F47" s="157"/>
      <c r="G47" s="157"/>
      <c r="H47" s="157"/>
      <c r="I47" s="157"/>
      <c r="J47" s="157"/>
      <c r="K47" s="157"/>
      <c r="L47" s="157"/>
      <c r="M47" s="157"/>
      <c r="N47" s="157"/>
      <c r="O47" s="157"/>
      <c r="P47" s="157"/>
      <c r="Q47" s="157"/>
      <c r="R47" s="157"/>
      <c r="S47" s="157"/>
      <c r="T47" s="157"/>
      <c r="U47" s="157"/>
      <c r="V47" s="157"/>
      <c r="W47" s="157"/>
      <c r="X47" s="157"/>
      <c r="Y47" s="157"/>
      <c r="Z47" s="157"/>
      <c r="AA47" s="157"/>
      <c r="AB47" s="157"/>
      <c r="AC47" s="157"/>
      <c r="AD47" s="157"/>
      <c r="AE47" s="157"/>
      <c r="AF47" s="157"/>
      <c r="AG47" s="157"/>
      <c r="AH47" s="157"/>
      <c r="AI47" s="157"/>
      <c r="AJ47" s="157"/>
      <c r="AK47" s="157"/>
      <c r="AL47" s="157"/>
      <c r="AM47" s="157"/>
      <c r="AN47" s="157"/>
      <c r="AO47" s="157"/>
      <c r="AP47" s="157"/>
      <c r="AQ47" s="157"/>
      <c r="AR47" s="157"/>
      <c r="AS47" s="157"/>
      <c r="AT47" s="157"/>
      <c r="AU47" s="157"/>
      <c r="AV47" s="157"/>
      <c r="AW47" s="157"/>
      <c r="AX47" s="157"/>
      <c r="AY47" s="157"/>
      <c r="AZ47" s="157"/>
      <c r="BA47" s="157"/>
      <c r="BB47" s="157"/>
      <c r="BC47" s="157"/>
      <c r="BD47" s="157"/>
      <c r="BE47" s="157"/>
      <c r="BF47" s="157"/>
      <c r="BG47" s="157"/>
      <c r="BH47" s="157"/>
      <c r="BI47" s="157"/>
      <c r="BJ47" s="157"/>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46:BJ47"/>
    <mergeCell ref="AU4:BE6"/>
    <mergeCell ref="AK17:BI19"/>
    <mergeCell ref="AK21:BI23"/>
    <mergeCell ref="AK29:BI31"/>
    <mergeCell ref="AK33:BI35"/>
    <mergeCell ref="AK39:BI41"/>
    <mergeCell ref="AK43:BI43"/>
    <mergeCell ref="AK44:BI44"/>
    <mergeCell ref="AK45:BI45"/>
    <mergeCell ref="C25:AM28"/>
  </mergeCells>
  <printOptions gridLines="false" gridLinesSet="true"/>
  <pageMargins left="0.59055118110236" right="0" top="0" bottom="0" header="0" footer="0"/>
  <pageSetup paperSize="9" orientation="landscape" scale="76" fitToHeight="1" fitToWidth="1" pageOrder="downThenOver" r:id="rId1"/>
  <headerFooter differentOddEven="false" differentFirst="false" scaleWithDoc="true" alignWithMargins="true">
    <oddHeader/>
    <oddFooter/>
    <evenHeader/>
    <evenFooter/>
    <firstHeader/>
    <firstFooter/>
  </headerFooter>
  <drawing r:id="rId2"/>
  <tableParts count="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pageSetUpPr fitToPage="1"/>
  </sheetPr>
  <dimension ref="A1:P64"/>
  <sheetViews>
    <sheetView tabSelected="0" workbookViewId="0" showGridLines="false" showRowColHeaders="1">
      <selection activeCell="L28" sqref="L28"/>
    </sheetView>
  </sheetViews>
  <sheetFormatPr defaultRowHeight="14.4" defaultColWidth="9.140625" outlineLevelRow="0" outlineLevelCol="0"/>
  <cols>
    <col min="1" max="1" width="3.140625" customWidth="true" style="1"/>
    <col min="2" max="2" width="78.7109375" customWidth="true" style="1"/>
    <col min="3" max="3" width="10.85546875" customWidth="true" style="1"/>
    <col min="4" max="4" width="10.85546875" customWidth="true" style="1"/>
    <col min="5" max="5" width="10.85546875" customWidth="true" style="1"/>
    <col min="6" max="6" width="10.85546875" customWidth="true" style="1"/>
    <col min="7" max="7" width="10.85546875" customWidth="true" style="1"/>
    <col min="8" max="8" width="10.85546875" customWidth="true" style="1"/>
    <col min="9" max="9" width="10.85546875" customWidth="true" style="1"/>
    <col min="10" max="10" width="10.85546875" customWidth="true" style="1"/>
    <col min="11" max="11" width="10.85546875" customWidth="true" style="1"/>
    <col min="12" max="12" width="9.140625" style="1"/>
    <col min="13" max="13" width="13.42578125" customWidth="true" style="1"/>
    <col min="14" max="14" width="9.140625" style="1"/>
  </cols>
  <sheetData>
    <row r="1" spans="1:16" customHeight="1" ht="13.5">
      <c r="A1" s="2"/>
      <c r="B1" s="2"/>
      <c r="C1" s="2"/>
      <c r="D1" s="2"/>
      <c r="E1" s="2"/>
      <c r="F1" s="2"/>
      <c r="G1" s="2"/>
      <c r="H1" s="2"/>
      <c r="I1" s="2"/>
    </row>
    <row r="2" spans="1:16" customHeight="1" ht="15.75">
      <c r="A2" s="2"/>
      <c r="B2" s="30" t="s">
        <v>11</v>
      </c>
      <c r="C2" s="31"/>
      <c r="D2" s="32"/>
      <c r="E2" s="32"/>
      <c r="F2" s="32"/>
      <c r="G2" s="32"/>
      <c r="H2" s="32"/>
      <c r="I2" s="32"/>
      <c r="J2" s="33"/>
      <c r="K2" s="34"/>
      <c r="L2" s="20"/>
    </row>
    <row r="3" spans="1:16" customHeight="1" ht="15">
      <c r="A3" s="2"/>
      <c r="B3" s="35"/>
      <c r="C3" s="35"/>
      <c r="D3" s="35"/>
      <c r="E3" s="35"/>
      <c r="F3" s="35"/>
      <c r="G3" s="35"/>
      <c r="H3" s="35"/>
      <c r="I3" s="35"/>
      <c r="J3" s="35"/>
      <c r="K3" s="35"/>
    </row>
    <row r="4" spans="1:16" customHeight="1" ht="15.75">
      <c r="A4" s="2"/>
      <c r="B4" s="36" t="s">
        <v>12</v>
      </c>
      <c r="C4" s="37">
        <v>2013</v>
      </c>
      <c r="D4" s="37">
        <v>2014</v>
      </c>
      <c r="E4" s="37">
        <v>2015</v>
      </c>
      <c r="F4" s="38">
        <v>2016</v>
      </c>
      <c r="G4" s="38">
        <v>2017</v>
      </c>
      <c r="H4" s="38">
        <v>2018</v>
      </c>
      <c r="I4" s="38">
        <v>2019</v>
      </c>
      <c r="J4" s="38">
        <v>2020</v>
      </c>
      <c r="K4" s="39">
        <v>2021</v>
      </c>
    </row>
    <row r="5" spans="1:16" customHeight="1" ht="15">
      <c r="A5" s="2"/>
      <c r="B5" s="40"/>
      <c r="C5" s="41"/>
      <c r="D5" s="41"/>
      <c r="E5" s="41"/>
      <c r="F5" s="41"/>
      <c r="G5" s="42"/>
      <c r="H5" s="42"/>
      <c r="I5" s="42"/>
      <c r="J5" s="43"/>
      <c r="K5" s="44"/>
    </row>
    <row r="6" spans="1:16" customHeight="1" ht="15">
      <c r="A6" s="2"/>
      <c r="B6" s="45" t="s">
        <v>13</v>
      </c>
      <c r="C6" s="42">
        <v>16296</v>
      </c>
      <c r="D6" s="42">
        <v>16993</v>
      </c>
      <c r="E6" s="42">
        <v>18717</v>
      </c>
      <c r="F6" s="42">
        <v>20078</v>
      </c>
      <c r="G6" s="42">
        <v>22051</v>
      </c>
      <c r="H6" s="42">
        <v>19760.949574699</v>
      </c>
      <c r="I6" s="42">
        <v>19023.911832242</v>
      </c>
      <c r="J6" s="42">
        <v>18467.393250689</v>
      </c>
      <c r="K6" s="46">
        <f>+[2]Environment!$V$21</f>
        <v>18315.78733071</v>
      </c>
    </row>
    <row r="7" spans="1:16" customHeight="1" ht="15">
      <c r="A7" s="2"/>
      <c r="B7" s="45" t="s">
        <v>14</v>
      </c>
      <c r="C7" s="47">
        <v>0.3</v>
      </c>
      <c r="D7" s="47">
        <v>0.283</v>
      </c>
      <c r="E7" s="47">
        <v>2.307</v>
      </c>
      <c r="F7" s="47">
        <v>2.108</v>
      </c>
      <c r="G7" s="47">
        <v>1.6</v>
      </c>
      <c r="H7" s="48" t="s">
        <v>15</v>
      </c>
      <c r="I7" s="49">
        <v>2.37</v>
      </c>
      <c r="J7" s="50">
        <v>2.4052280318148</v>
      </c>
      <c r="K7" s="51">
        <f>+[2]Environment!$V$23/1000</f>
        <v>2.6166526781354</v>
      </c>
    </row>
    <row r="8" spans="1:16" customHeight="1" ht="15">
      <c r="A8" s="2"/>
      <c r="B8" s="45" t="s">
        <v>16</v>
      </c>
      <c r="C8" s="47">
        <v>24.4</v>
      </c>
      <c r="D8" s="47">
        <v>29.887</v>
      </c>
      <c r="E8" s="47">
        <v>25.765</v>
      </c>
      <c r="F8" s="47">
        <v>8.655</v>
      </c>
      <c r="G8" s="47">
        <v>8</v>
      </c>
      <c r="H8" s="49" t="s">
        <v>17</v>
      </c>
      <c r="I8" s="49" t="s">
        <v>17</v>
      </c>
      <c r="J8" s="52" t="s">
        <v>17</v>
      </c>
      <c r="K8" s="53" t="s">
        <v>17</v>
      </c>
    </row>
    <row r="9" spans="1:16" customHeight="1" ht="15">
      <c r="A9" s="2"/>
      <c r="B9" s="45" t="s">
        <v>18</v>
      </c>
      <c r="C9" s="47">
        <v>6.925</v>
      </c>
      <c r="D9" s="47">
        <v>7.189</v>
      </c>
      <c r="E9" s="47">
        <v>5.168</v>
      </c>
      <c r="F9" s="47">
        <v>5.47</v>
      </c>
      <c r="G9" s="47">
        <v>6.124</v>
      </c>
      <c r="H9" s="47">
        <v>4.9753425913326</v>
      </c>
      <c r="I9" s="47">
        <v>5.55</v>
      </c>
      <c r="J9" s="50">
        <v>1.2893586646542</v>
      </c>
      <c r="K9" s="51">
        <f>+[2]Environment!$V$25/1000</f>
        <v>1.56751205</v>
      </c>
    </row>
    <row r="10" spans="1:16" customHeight="1" ht="15">
      <c r="A10" s="2"/>
      <c r="B10" s="54"/>
      <c r="C10" s="55"/>
      <c r="D10" s="55"/>
      <c r="E10" s="55"/>
      <c r="F10" s="55"/>
      <c r="G10" s="42"/>
      <c r="H10" s="42"/>
      <c r="I10" s="42"/>
      <c r="J10" s="42"/>
      <c r="K10" s="56"/>
    </row>
    <row r="11" spans="1:16" customHeight="1" ht="15.75">
      <c r="A11" s="2"/>
      <c r="B11" s="57" t="s">
        <v>19</v>
      </c>
      <c r="C11" s="58">
        <v>2013</v>
      </c>
      <c r="D11" s="58">
        <v>2014</v>
      </c>
      <c r="E11" s="58">
        <v>2015</v>
      </c>
      <c r="F11" s="59">
        <v>2016</v>
      </c>
      <c r="G11" s="59">
        <v>2017</v>
      </c>
      <c r="H11" s="59">
        <v>2018</v>
      </c>
      <c r="I11" s="59">
        <v>2019</v>
      </c>
      <c r="J11" s="59">
        <v>2020</v>
      </c>
      <c r="K11" s="60">
        <v>2021</v>
      </c>
    </row>
    <row r="12" spans="1:16" customHeight="1" ht="15">
      <c r="A12" s="2"/>
      <c r="B12" s="54"/>
      <c r="C12" s="42"/>
      <c r="D12" s="42"/>
      <c r="E12" s="42"/>
      <c r="F12" s="42"/>
      <c r="G12" s="42"/>
      <c r="H12" s="42"/>
      <c r="I12" s="42"/>
      <c r="J12" s="42"/>
      <c r="K12" s="44"/>
    </row>
    <row r="13" spans="1:16" customHeight="1" ht="15">
      <c r="A13" s="2"/>
      <c r="B13" s="54" t="s">
        <v>20</v>
      </c>
      <c r="C13" s="42">
        <v>910</v>
      </c>
      <c r="D13" s="42">
        <v>1092</v>
      </c>
      <c r="E13" s="42">
        <v>1556</v>
      </c>
      <c r="F13" s="42">
        <v>1195</v>
      </c>
      <c r="G13" s="42">
        <v>1536</v>
      </c>
      <c r="H13" s="42">
        <v>1501.9545</v>
      </c>
      <c r="I13" s="42">
        <v>1391</v>
      </c>
      <c r="J13" s="42">
        <v>1054.593349726</v>
      </c>
      <c r="K13" s="46">
        <f>+[2]Environment!$V$13</f>
        <v>1335.6604434566</v>
      </c>
    </row>
    <row r="14" spans="1:16" customHeight="1" ht="15">
      <c r="A14" s="2"/>
      <c r="B14" s="54" t="s">
        <v>21</v>
      </c>
      <c r="C14" s="61">
        <v>47.4</v>
      </c>
      <c r="D14" s="61">
        <v>55.2</v>
      </c>
      <c r="E14" s="61">
        <v>72.8</v>
      </c>
      <c r="F14" s="61">
        <v>50.1</v>
      </c>
      <c r="G14" s="61">
        <v>58</v>
      </c>
      <c r="H14" s="61">
        <v>53.653752743099</v>
      </c>
      <c r="I14" s="61">
        <v>46.7</v>
      </c>
      <c r="J14" s="61">
        <v>37.465165852794</v>
      </c>
      <c r="K14" s="62">
        <f>+[2]Environment!$V$6</f>
        <v>44.994767021221</v>
      </c>
      <c r="M14" s="18"/>
    </row>
    <row r="15" spans="1:16" customHeight="1" ht="15">
      <c r="A15" s="2"/>
      <c r="B15" s="54" t="s">
        <v>22</v>
      </c>
      <c r="C15" s="63" t="s">
        <v>23</v>
      </c>
      <c r="D15" s="48" t="s">
        <v>24</v>
      </c>
      <c r="E15" s="48" t="s">
        <v>25</v>
      </c>
      <c r="F15" s="64">
        <v>0.73891213389121</v>
      </c>
      <c r="G15" s="64">
        <v>0.77669270833333</v>
      </c>
      <c r="H15" s="64">
        <v>0.76031957390146</v>
      </c>
      <c r="I15" s="64">
        <v>0.74406901509705</v>
      </c>
      <c r="J15" s="64">
        <f>[3]Environment!$R$12</f>
        <v>0.75902943602884</v>
      </c>
      <c r="K15" s="65">
        <f>+[2]Environment!$V$12</f>
        <v>0.79964240530728</v>
      </c>
      <c r="M15" s="18"/>
    </row>
    <row r="16" spans="1:16" customHeight="1" ht="15">
      <c r="A16" s="2"/>
      <c r="B16" s="66" t="s">
        <v>26</v>
      </c>
      <c r="C16" s="67">
        <v>575.61</v>
      </c>
      <c r="D16" s="42">
        <v>518</v>
      </c>
      <c r="E16" s="42">
        <v>700</v>
      </c>
      <c r="F16" s="67">
        <v>647.45</v>
      </c>
      <c r="G16" s="42">
        <v>836</v>
      </c>
      <c r="H16" s="42">
        <v>617.5255</v>
      </c>
      <c r="I16" s="42">
        <v>571</v>
      </c>
      <c r="J16" s="42">
        <v>466.19603123457</v>
      </c>
      <c r="K16" s="46">
        <f>+[2]Environment!$V$14</f>
        <v>677.36127423236</v>
      </c>
    </row>
    <row r="17" spans="1:16" customHeight="1" ht="15">
      <c r="A17" s="2"/>
      <c r="B17" s="66" t="s">
        <v>27</v>
      </c>
      <c r="C17" s="61">
        <v>30</v>
      </c>
      <c r="D17" s="61">
        <v>26.2</v>
      </c>
      <c r="E17" s="61">
        <v>32.7</v>
      </c>
      <c r="F17" s="61">
        <v>27.1</v>
      </c>
      <c r="G17" s="61">
        <v>31.6</v>
      </c>
      <c r="H17" s="61">
        <v>22.059629961866</v>
      </c>
      <c r="I17" s="61">
        <v>19.2</v>
      </c>
      <c r="J17" s="61">
        <f>[3]Environment!$R$7</f>
        <v>16.561939855448</v>
      </c>
      <c r="K17" s="62">
        <f>+[2]Environment!$V$7</f>
        <v>22.818458742709</v>
      </c>
    </row>
    <row r="18" spans="1:16" customHeight="1" ht="15">
      <c r="A18" s="2"/>
      <c r="B18" s="66" t="s">
        <v>28</v>
      </c>
      <c r="C18" s="64">
        <v>0.954</v>
      </c>
      <c r="D18" s="64">
        <v>0.959</v>
      </c>
      <c r="E18" s="64">
        <v>0.73</v>
      </c>
      <c r="F18" s="64">
        <v>0.87</v>
      </c>
      <c r="G18" s="64">
        <v>0.88</v>
      </c>
      <c r="H18" s="64">
        <v>0.92782176606472</v>
      </c>
      <c r="I18" s="64">
        <v>0.92</v>
      </c>
      <c r="J18" s="64">
        <f>[3]Environment!$R$10</f>
        <v>0.93600325498359</v>
      </c>
      <c r="K18" s="65">
        <f>+[2]Environment!$V$10</f>
        <v>0.94539467647261</v>
      </c>
    </row>
    <row r="19" spans="1:16" customHeight="1" ht="15">
      <c r="A19" s="2"/>
      <c r="B19" s="66" t="s">
        <v>29</v>
      </c>
      <c r="C19" s="67">
        <v>333.95</v>
      </c>
      <c r="D19" s="42">
        <v>574</v>
      </c>
      <c r="E19" s="42">
        <v>856</v>
      </c>
      <c r="F19" s="67">
        <v>547.45</v>
      </c>
      <c r="G19" s="42">
        <v>700</v>
      </c>
      <c r="H19" s="42">
        <v>884.429</v>
      </c>
      <c r="I19" s="42">
        <v>820</v>
      </c>
      <c r="J19" s="42">
        <v>588.39731849142</v>
      </c>
      <c r="K19" s="46">
        <f>+[2]Environment!$V$17</f>
        <v>658.2991692242</v>
      </c>
    </row>
    <row r="20" spans="1:16" customHeight="1" ht="15">
      <c r="A20" s="2"/>
      <c r="B20" s="66" t="s">
        <v>30</v>
      </c>
      <c r="C20" s="63" t="s">
        <v>23</v>
      </c>
      <c r="D20" s="48" t="s">
        <v>31</v>
      </c>
      <c r="E20" s="48" t="s">
        <v>32</v>
      </c>
      <c r="F20" s="68">
        <v>0.58452826742168</v>
      </c>
      <c r="G20" s="64">
        <v>0.65142857142857</v>
      </c>
      <c r="H20" s="64">
        <v>0.64335294297225</v>
      </c>
      <c r="I20" s="64">
        <v>0.61951219512195</v>
      </c>
      <c r="J20" s="64">
        <f>[3]Environment!$R$5</f>
        <v>0.61881042170589</v>
      </c>
      <c r="K20" s="65">
        <f>+[2]Environment!$V$5</f>
        <v>0.64966964408511</v>
      </c>
    </row>
    <row r="21" spans="1:16" customHeight="1" ht="15">
      <c r="A21" s="2"/>
      <c r="B21" s="66"/>
      <c r="C21" s="42"/>
      <c r="D21" s="42"/>
      <c r="E21" s="42"/>
      <c r="F21" s="42"/>
      <c r="G21" s="42"/>
      <c r="H21" s="42"/>
      <c r="I21" s="42"/>
      <c r="J21" s="42"/>
      <c r="K21" s="46"/>
    </row>
    <row r="22" spans="1:16" customHeight="1" ht="16.5">
      <c r="A22" s="2"/>
      <c r="B22" s="69" t="s">
        <v>33</v>
      </c>
      <c r="C22" s="58">
        <v>2013</v>
      </c>
      <c r="D22" s="58">
        <v>2014</v>
      </c>
      <c r="E22" s="58">
        <v>2015</v>
      </c>
      <c r="F22" s="59">
        <v>2016</v>
      </c>
      <c r="G22" s="59">
        <v>2017</v>
      </c>
      <c r="H22" s="59">
        <v>2018</v>
      </c>
      <c r="I22" s="59">
        <v>2019</v>
      </c>
      <c r="J22" s="59">
        <v>2020</v>
      </c>
      <c r="K22" s="60">
        <v>2021</v>
      </c>
    </row>
    <row r="23" spans="1:16" customHeight="1" ht="15">
      <c r="A23" s="2"/>
      <c r="B23" s="70"/>
      <c r="C23" s="71"/>
      <c r="D23" s="71"/>
      <c r="E23" s="71"/>
      <c r="F23" s="71"/>
      <c r="G23" s="42"/>
      <c r="H23" s="42"/>
      <c r="I23" s="42"/>
      <c r="J23" s="42"/>
      <c r="K23" s="46"/>
    </row>
    <row r="24" spans="1:16" customHeight="1" ht="15">
      <c r="A24" s="2"/>
      <c r="B24" s="72" t="s">
        <v>34</v>
      </c>
      <c r="C24" s="42">
        <v>54400</v>
      </c>
      <c r="D24" s="42">
        <v>65611</v>
      </c>
      <c r="E24" s="42">
        <v>70268</v>
      </c>
      <c r="F24" s="42">
        <v>71199</v>
      </c>
      <c r="G24" s="42">
        <v>69439</v>
      </c>
      <c r="H24" s="42">
        <v>79417.1598</v>
      </c>
      <c r="I24" s="42">
        <v>79560</v>
      </c>
      <c r="J24" s="42">
        <v>84827.059292421</v>
      </c>
      <c r="K24" s="46">
        <f>+'[4]Emissions Generated'!$C$123+'[4]Emissions Generated'!$C$53</f>
        <v>92513.562400447</v>
      </c>
    </row>
    <row r="25" spans="1:16" customHeight="1" ht="15">
      <c r="A25" s="2"/>
      <c r="B25" s="72" t="s">
        <v>35</v>
      </c>
      <c r="C25" s="63" t="s">
        <v>23</v>
      </c>
      <c r="D25" s="63" t="s">
        <v>23</v>
      </c>
      <c r="E25" s="73">
        <v>996</v>
      </c>
      <c r="F25" s="73">
        <v>1009</v>
      </c>
      <c r="G25" s="73">
        <v>999</v>
      </c>
      <c r="H25" s="73">
        <v>846.67855632775</v>
      </c>
      <c r="I25" s="63" t="s">
        <v>36</v>
      </c>
      <c r="J25" s="73">
        <v>1096.4034943026</v>
      </c>
      <c r="K25" s="74">
        <f>+'[4]Emissions Generated'!$C$73*0.011</f>
        <v>1035.56464</v>
      </c>
    </row>
    <row r="26" spans="1:16" customHeight="1" ht="15">
      <c r="A26" s="2"/>
      <c r="B26" s="75"/>
      <c r="C26" s="42"/>
      <c r="D26" s="42"/>
      <c r="E26" s="42"/>
      <c r="F26" s="42"/>
      <c r="G26" s="42"/>
      <c r="H26" s="42"/>
      <c r="I26" s="42"/>
      <c r="J26" s="42"/>
      <c r="K26" s="46"/>
    </row>
    <row r="27" spans="1:16" customHeight="1" ht="15.75">
      <c r="A27" s="2"/>
      <c r="B27" s="69" t="s">
        <v>37</v>
      </c>
      <c r="C27" s="58">
        <v>2013</v>
      </c>
      <c r="D27" s="58">
        <v>2014</v>
      </c>
      <c r="E27" s="58">
        <v>2015</v>
      </c>
      <c r="F27" s="59">
        <v>2016</v>
      </c>
      <c r="G27" s="59">
        <v>2017</v>
      </c>
      <c r="H27" s="59">
        <v>2018</v>
      </c>
      <c r="I27" s="59">
        <v>2019</v>
      </c>
      <c r="J27" s="59">
        <v>2020</v>
      </c>
      <c r="K27" s="60">
        <v>2021</v>
      </c>
    </row>
    <row r="28" spans="1:16" customHeight="1" ht="15">
      <c r="A28" s="2"/>
      <c r="B28" s="70"/>
      <c r="C28" s="71"/>
      <c r="D28" s="71"/>
      <c r="E28" s="71"/>
      <c r="F28" s="71"/>
      <c r="G28" s="42"/>
      <c r="H28" s="42"/>
      <c r="I28" s="42"/>
      <c r="J28" s="42"/>
      <c r="K28" s="46"/>
    </row>
    <row r="29" spans="1:16" customHeight="1" ht="15">
      <c r="A29" s="2"/>
      <c r="B29" s="76" t="s">
        <v>38</v>
      </c>
      <c r="C29" s="42">
        <v>8</v>
      </c>
      <c r="D29" s="42">
        <v>6</v>
      </c>
      <c r="E29" s="42">
        <v>1</v>
      </c>
      <c r="F29" s="42">
        <v>3</v>
      </c>
      <c r="G29" s="42">
        <v>3</v>
      </c>
      <c r="H29" s="42">
        <v>5</v>
      </c>
      <c r="I29" s="42">
        <v>0</v>
      </c>
      <c r="J29" s="77" t="s">
        <v>39</v>
      </c>
      <c r="K29" s="78" t="s">
        <v>39</v>
      </c>
    </row>
    <row r="30" spans="1:16" customHeight="1" ht="15">
      <c r="A30" s="2"/>
      <c r="B30" s="79" t="s">
        <v>40</v>
      </c>
      <c r="C30" s="42">
        <v>25</v>
      </c>
      <c r="D30" s="42">
        <v>30</v>
      </c>
      <c r="E30" s="42">
        <v>46</v>
      </c>
      <c r="F30" s="42">
        <v>52</v>
      </c>
      <c r="G30" s="42">
        <v>65</v>
      </c>
      <c r="H30" s="42">
        <v>88</v>
      </c>
      <c r="I30" s="42">
        <v>112</v>
      </c>
      <c r="J30" s="42">
        <v>83</v>
      </c>
      <c r="K30" s="74">
        <f>+[2]Environment!$V$34</f>
        <v>83</v>
      </c>
    </row>
    <row r="31" spans="1:16" customHeight="1" ht="15">
      <c r="A31" s="2"/>
      <c r="B31" s="79"/>
      <c r="C31" s="42"/>
      <c r="D31" s="42"/>
      <c r="E31" s="42"/>
      <c r="F31" s="42"/>
      <c r="G31" s="42"/>
      <c r="H31" s="42"/>
      <c r="I31" s="42"/>
      <c r="J31" s="42"/>
      <c r="K31" s="46"/>
    </row>
    <row r="32" spans="1:16" customHeight="1" ht="15">
      <c r="A32" s="2"/>
      <c r="B32" s="57" t="s">
        <v>41</v>
      </c>
      <c r="C32" s="58">
        <v>2013</v>
      </c>
      <c r="D32" s="58">
        <v>2014</v>
      </c>
      <c r="E32" s="58">
        <v>2015</v>
      </c>
      <c r="F32" s="59">
        <v>2016</v>
      </c>
      <c r="G32" s="59">
        <v>2017</v>
      </c>
      <c r="H32" s="59">
        <v>2018</v>
      </c>
      <c r="I32" s="59">
        <v>2019</v>
      </c>
      <c r="J32" s="59">
        <v>2020</v>
      </c>
      <c r="K32" s="60">
        <v>2021</v>
      </c>
    </row>
    <row r="33" spans="1:16" customHeight="1" ht="15">
      <c r="A33" s="2"/>
      <c r="B33" s="75"/>
      <c r="C33" s="42"/>
      <c r="D33" s="42"/>
      <c r="E33" s="42"/>
      <c r="F33" s="42"/>
      <c r="G33" s="42"/>
      <c r="H33" s="42"/>
      <c r="I33" s="42"/>
      <c r="J33" s="42"/>
      <c r="K33" s="46"/>
    </row>
    <row r="34" spans="1:16" customHeight="1" ht="15">
      <c r="A34" s="2"/>
      <c r="B34" s="80" t="s">
        <v>42</v>
      </c>
      <c r="C34" s="81" t="s">
        <v>23</v>
      </c>
      <c r="D34" s="82">
        <v>0.17073666666667</v>
      </c>
      <c r="E34" s="82">
        <v>0.16496145833333</v>
      </c>
      <c r="F34" s="83">
        <v>0.19706676279494</v>
      </c>
      <c r="G34" s="83">
        <v>0.19719762423912</v>
      </c>
      <c r="H34" s="83">
        <v>0.189</v>
      </c>
      <c r="I34" s="83">
        <v>0.162</v>
      </c>
      <c r="J34" s="84">
        <v>0.21039780930491</v>
      </c>
      <c r="K34" s="85">
        <f>+[2]Environment!$V$28/13580</f>
        <v>0.27319177098675</v>
      </c>
    </row>
    <row r="35" spans="1:16" customHeight="1" ht="15">
      <c r="A35" s="2"/>
      <c r="B35" s="45"/>
      <c r="C35" s="42"/>
      <c r="D35" s="42"/>
      <c r="E35" s="42"/>
      <c r="F35" s="42"/>
      <c r="G35" s="42"/>
      <c r="H35" s="42"/>
      <c r="I35" s="42"/>
      <c r="J35" s="42"/>
      <c r="K35" s="46"/>
    </row>
    <row r="36" spans="1:16" customHeight="1" ht="15">
      <c r="A36" s="2"/>
      <c r="B36" s="69" t="s">
        <v>43</v>
      </c>
      <c r="C36" s="58">
        <v>2013</v>
      </c>
      <c r="D36" s="58">
        <v>2014</v>
      </c>
      <c r="E36" s="58">
        <v>2015</v>
      </c>
      <c r="F36" s="59">
        <v>2016</v>
      </c>
      <c r="G36" s="59">
        <v>2017</v>
      </c>
      <c r="H36" s="59">
        <v>2018</v>
      </c>
      <c r="I36" s="59">
        <v>2019</v>
      </c>
      <c r="J36" s="59">
        <v>2020</v>
      </c>
      <c r="K36" s="60">
        <v>2021</v>
      </c>
      <c r="P36" s="15"/>
    </row>
    <row r="37" spans="1:16" customHeight="1" ht="15">
      <c r="A37" s="2"/>
      <c r="B37" s="70"/>
      <c r="C37" s="42"/>
      <c r="D37" s="42"/>
      <c r="E37" s="42"/>
      <c r="F37" s="42"/>
      <c r="G37" s="42"/>
      <c r="H37" s="42"/>
      <c r="I37" s="42"/>
      <c r="J37" s="42"/>
      <c r="K37" s="46"/>
      <c r="P37" s="15"/>
    </row>
    <row r="38" spans="1:16" customHeight="1" ht="15">
      <c r="A38" s="2"/>
      <c r="B38" s="86" t="s">
        <v>44</v>
      </c>
      <c r="C38" s="61">
        <v>2.81</v>
      </c>
      <c r="D38" s="61">
        <v>3.7</v>
      </c>
      <c r="E38" s="61">
        <v>8.2</v>
      </c>
      <c r="F38" s="61">
        <v>5.7</v>
      </c>
      <c r="G38" s="61">
        <v>5.6</v>
      </c>
      <c r="H38" s="61">
        <v>4.6092472582485</v>
      </c>
      <c r="I38" s="61">
        <v>6.3</v>
      </c>
      <c r="J38" s="87">
        <v>5.7951202037813</v>
      </c>
      <c r="K38" s="29">
        <f>+[5]Summary!$J$4/1000000</f>
        <v>4.5641479161679</v>
      </c>
    </row>
    <row r="39" spans="1:16" customHeight="1" ht="15">
      <c r="A39" s="2"/>
      <c r="B39" s="76" t="s">
        <v>45</v>
      </c>
      <c r="C39" s="61">
        <v>2.17</v>
      </c>
      <c r="D39" s="61">
        <v>7.3</v>
      </c>
      <c r="E39" s="61">
        <v>3.3</v>
      </c>
      <c r="F39" s="61">
        <v>3.3</v>
      </c>
      <c r="G39" s="61">
        <v>9.1</v>
      </c>
      <c r="H39" s="61">
        <v>18.204544341501</v>
      </c>
      <c r="I39" s="61">
        <v>18.3</v>
      </c>
      <c r="J39" s="87">
        <v>14.829055676635</v>
      </c>
      <c r="K39" s="29">
        <f>+[5]Summary!$J$5/1000000</f>
        <v>19.350551779276</v>
      </c>
    </row>
    <row r="40" spans="1:16" customHeight="1" ht="15">
      <c r="A40" s="2"/>
      <c r="B40" s="79"/>
      <c r="C40" s="42"/>
      <c r="D40" s="42"/>
      <c r="E40" s="42"/>
      <c r="F40" s="42"/>
      <c r="G40" s="42"/>
      <c r="H40" s="42"/>
      <c r="I40" s="42"/>
      <c r="J40" s="42"/>
      <c r="K40" s="46"/>
    </row>
    <row r="41" spans="1:16" customHeight="1" ht="15.75">
      <c r="A41" s="2"/>
      <c r="B41" s="69" t="s">
        <v>46</v>
      </c>
      <c r="C41" s="58">
        <v>2013</v>
      </c>
      <c r="D41" s="58">
        <v>2014</v>
      </c>
      <c r="E41" s="58">
        <v>2015</v>
      </c>
      <c r="F41" s="59">
        <v>2016</v>
      </c>
      <c r="G41" s="59">
        <v>2017</v>
      </c>
      <c r="H41" s="59">
        <v>2018</v>
      </c>
      <c r="I41" s="59">
        <v>2019</v>
      </c>
      <c r="J41" s="59">
        <v>2020</v>
      </c>
      <c r="K41" s="60">
        <v>2021</v>
      </c>
    </row>
    <row r="42" spans="1:16" customHeight="1" ht="15">
      <c r="A42" s="2"/>
      <c r="B42" s="70"/>
      <c r="C42" s="71"/>
      <c r="D42" s="71"/>
      <c r="E42" s="71"/>
      <c r="F42" s="71"/>
      <c r="G42" s="42"/>
      <c r="H42" s="42"/>
      <c r="I42" s="42"/>
      <c r="J42" s="42"/>
      <c r="K42" s="46"/>
    </row>
    <row r="43" spans="1:16" customHeight="1" ht="15">
      <c r="A43" s="2"/>
      <c r="B43" s="88" t="s">
        <v>47</v>
      </c>
      <c r="C43" s="89">
        <v>0.47</v>
      </c>
      <c r="D43" s="89">
        <v>0.88</v>
      </c>
      <c r="E43" s="89">
        <v>0.92</v>
      </c>
      <c r="F43" s="89">
        <v>0.89</v>
      </c>
      <c r="G43" s="89">
        <v>0.91</v>
      </c>
      <c r="H43" s="89">
        <v>0.99400381575361</v>
      </c>
      <c r="I43" s="89">
        <v>1</v>
      </c>
      <c r="J43" s="89">
        <v>1</v>
      </c>
      <c r="K43" s="90">
        <f>+[2]Environment!$V$38</f>
        <v>1</v>
      </c>
    </row>
    <row r="44" spans="1:16" customHeight="1" ht="15">
      <c r="A44" s="2"/>
      <c r="B44" s="16"/>
      <c r="C44" s="14"/>
      <c r="D44" s="14"/>
      <c r="E44" s="14"/>
      <c r="F44" s="14"/>
      <c r="G44" s="14"/>
      <c r="H44" s="14"/>
      <c r="I44" s="14"/>
    </row>
    <row r="45" spans="1:16" customHeight="1" ht="15">
      <c r="A45" s="2"/>
      <c r="B45" s="162" t="s">
        <v>48</v>
      </c>
      <c r="C45" s="163"/>
      <c r="D45" s="163"/>
      <c r="E45" s="163"/>
      <c r="F45" s="163"/>
      <c r="G45" s="163"/>
      <c r="H45" s="163"/>
      <c r="I45" s="14"/>
    </row>
    <row r="46" spans="1:16" customHeight="1" ht="30">
      <c r="A46" s="3"/>
      <c r="B46" s="162" t="s">
        <v>49</v>
      </c>
      <c r="C46" s="163"/>
      <c r="D46" s="163"/>
      <c r="E46" s="163"/>
      <c r="F46" s="163"/>
      <c r="G46" s="163"/>
      <c r="H46" s="163"/>
    </row>
    <row r="47" spans="1:16" customHeight="1" ht="13.5">
      <c r="A47" s="3"/>
      <c r="B47" s="162" t="s">
        <v>50</v>
      </c>
      <c r="C47" s="163"/>
      <c r="D47" s="163"/>
      <c r="E47" s="163"/>
      <c r="F47" s="163"/>
      <c r="G47" s="163"/>
      <c r="H47" s="163"/>
      <c r="I47" s="3"/>
    </row>
    <row r="48" spans="1:16" customHeight="1" ht="13.5">
      <c r="A48" s="3"/>
      <c r="B48" s="162" t="s">
        <v>51</v>
      </c>
      <c r="C48" s="163"/>
      <c r="D48" s="163"/>
      <c r="E48" s="163"/>
      <c r="F48" s="163"/>
      <c r="G48" s="163"/>
      <c r="H48" s="163"/>
      <c r="I48" s="3"/>
    </row>
    <row r="49" spans="1:16" customHeight="1" ht="13.5">
      <c r="A49" s="3"/>
      <c r="B49" s="163" t="s">
        <v>52</v>
      </c>
      <c r="C49" s="163"/>
      <c r="D49" s="163"/>
      <c r="E49" s="163"/>
      <c r="F49" s="163"/>
      <c r="G49" s="163"/>
      <c r="H49" s="163"/>
      <c r="I49" s="3"/>
    </row>
    <row r="50" spans="1:16" customHeight="1" ht="13.5">
      <c r="A50" s="3"/>
      <c r="B50" s="3"/>
      <c r="C50" s="3"/>
      <c r="D50" s="3"/>
      <c r="E50" s="3"/>
      <c r="F50" s="3"/>
      <c r="G50" s="3"/>
      <c r="H50" s="3"/>
      <c r="I50" s="3"/>
    </row>
    <row r="51" spans="1:16" customHeight="1" ht="13.5">
      <c r="B51" s="3"/>
      <c r="C51" s="3"/>
      <c r="D51" s="3"/>
      <c r="E51" s="3"/>
      <c r="F51" s="3"/>
      <c r="G51" s="3"/>
      <c r="H51" s="3"/>
      <c r="I51" s="3"/>
    </row>
    <row r="52" spans="1:16" customHeight="1" ht="13.5"/>
    <row r="53" spans="1:16" customHeight="1" ht="13.5"/>
    <row r="54" spans="1:16" customHeight="1" ht="13.5"/>
    <row r="55" spans="1:16" customHeight="1" ht="13.5"/>
    <row r="56" spans="1:16" customHeight="1" ht="13.5"/>
    <row r="57" spans="1:16" customHeight="1" ht="13.5"/>
    <row r="58" spans="1:16" customHeight="1" ht="13.5"/>
    <row r="59" spans="1:16" customHeight="1" ht="13.5"/>
    <row r="60" spans="1:16" customHeight="1" ht="13.5"/>
    <row r="61" spans="1:16" customHeight="1" ht="13.5"/>
    <row r="62" spans="1:16" customHeight="1" ht="13.5"/>
    <row r="63" spans="1:16" customHeight="1" ht="13.5"/>
    <row r="64" spans="1:16" customHeight="1" ht="13.5"/>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46:H46"/>
    <mergeCell ref="B45:H45"/>
    <mergeCell ref="B49:H49"/>
    <mergeCell ref="B47:H47"/>
    <mergeCell ref="B48:H48"/>
  </mergeCells>
  <printOptions gridLines="false" gridLinesSet="true"/>
  <pageMargins left="0.59055118110236" right="0.59055118110236" top="0.78740157480315" bottom="0" header="0.39370078740157" footer="0.39370078740157"/>
  <pageSetup paperSize="9" orientation="landscape" scale="72" fitToHeight="1" fitToWidth="1" pageOrder="downThenOver" r:id="rId1"/>
  <headerFooter differentOddEven="false" differentFirst="false" scaleWithDoc="true" alignWithMargins="true">
    <oddHeader>&amp;C&amp;"Calibri,Regular"&amp;16&amp;A</oddHeader>
    <oddFooter/>
    <evenHeader/>
    <evenFooter/>
    <firstHeader/>
    <firstFooter/>
  </headerFooter>
  <tableParts count="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pageSetUpPr fitToPage="1"/>
  </sheetPr>
  <dimension ref="A1:P58"/>
  <sheetViews>
    <sheetView tabSelected="0" workbookViewId="0" showGridLines="false" showRowColHeaders="1">
      <selection activeCell="K37" sqref="K37"/>
    </sheetView>
  </sheetViews>
  <sheetFormatPr defaultRowHeight="14.4" defaultColWidth="9.140625" outlineLevelRow="0" outlineLevelCol="0"/>
  <cols>
    <col min="1" max="1" width="3.140625" customWidth="true" style="1"/>
    <col min="2" max="2" width="78.7109375" customWidth="true" style="1"/>
    <col min="3" max="3" width="10.85546875" customWidth="true" style="1"/>
    <col min="4" max="4" width="10.85546875" customWidth="true" style="1"/>
    <col min="5" max="5" width="10.85546875" customWidth="true" style="1"/>
    <col min="6" max="6" width="10.85546875" customWidth="true" style="1"/>
    <col min="7" max="7" width="10.85546875" customWidth="true" style="1"/>
    <col min="8" max="8" width="10.85546875" customWidth="true" style="1"/>
    <col min="9" max="9" width="10.85546875" customWidth="true" style="1"/>
    <col min="10" max="10" width="10.85546875" customWidth="true" style="1"/>
    <col min="11" max="11" width="10.85546875" customWidth="true" style="1"/>
    <col min="12" max="12" width="9.140625" style="1"/>
    <col min="13" max="13" width="15.28515625" customWidth="true" style="1"/>
    <col min="14" max="14" width="13.5703125" customWidth="true" style="1"/>
    <col min="15" max="15" width="9.140625" style="1"/>
  </cols>
  <sheetData>
    <row r="1" spans="1:16" customHeight="1" ht="13.5">
      <c r="A1" s="2"/>
      <c r="B1" s="2"/>
      <c r="C1" s="2"/>
      <c r="D1" s="2"/>
      <c r="E1" s="2"/>
      <c r="F1" s="2"/>
      <c r="G1" s="2"/>
      <c r="H1" s="2"/>
      <c r="I1" s="2"/>
      <c r="J1" s="2"/>
    </row>
    <row r="2" spans="1:16" customHeight="1" ht="15.75">
      <c r="A2" s="2"/>
      <c r="B2" s="30" t="s">
        <v>53</v>
      </c>
      <c r="C2" s="32"/>
      <c r="D2" s="32"/>
      <c r="E2" s="32"/>
      <c r="F2" s="32"/>
      <c r="G2" s="32"/>
      <c r="H2" s="32"/>
      <c r="I2" s="32"/>
      <c r="J2" s="32"/>
      <c r="K2" s="91"/>
      <c r="L2" s="20"/>
    </row>
    <row r="3" spans="1:16" customHeight="1" ht="15">
      <c r="A3" s="2"/>
      <c r="B3" s="35"/>
      <c r="C3" s="35"/>
      <c r="D3" s="35"/>
      <c r="E3" s="35"/>
      <c r="F3" s="35"/>
      <c r="G3" s="35"/>
      <c r="H3" s="35"/>
      <c r="I3" s="35"/>
      <c r="J3" s="35"/>
      <c r="K3" s="35"/>
    </row>
    <row r="4" spans="1:16" customHeight="1" ht="15.75">
      <c r="A4" s="2"/>
      <c r="B4" s="92" t="s">
        <v>54</v>
      </c>
      <c r="C4" s="37">
        <v>2013</v>
      </c>
      <c r="D4" s="37">
        <v>2014</v>
      </c>
      <c r="E4" s="37">
        <v>2015</v>
      </c>
      <c r="F4" s="37">
        <v>2016</v>
      </c>
      <c r="G4" s="37">
        <v>2017</v>
      </c>
      <c r="H4" s="37">
        <v>2018</v>
      </c>
      <c r="I4" s="37">
        <v>2019</v>
      </c>
      <c r="J4" s="38">
        <v>2020</v>
      </c>
      <c r="K4" s="93">
        <v>2021</v>
      </c>
    </row>
    <row r="5" spans="1:16" customHeight="1" ht="15">
      <c r="A5" s="2"/>
      <c r="B5" s="70"/>
      <c r="C5" s="71"/>
      <c r="D5" s="71"/>
      <c r="E5" s="71"/>
      <c r="F5" s="71"/>
      <c r="G5" s="42"/>
      <c r="H5" s="71"/>
      <c r="I5" s="71"/>
      <c r="J5" s="71"/>
      <c r="K5" s="94"/>
    </row>
    <row r="6" spans="1:16" customHeight="1" ht="15">
      <c r="A6" s="2"/>
      <c r="B6" s="76" t="s">
        <v>55</v>
      </c>
      <c r="C6" s="42">
        <v>890</v>
      </c>
      <c r="D6" s="42">
        <v>919</v>
      </c>
      <c r="E6" s="42">
        <v>1018</v>
      </c>
      <c r="F6" s="42">
        <v>1083</v>
      </c>
      <c r="G6" s="42">
        <v>1220</v>
      </c>
      <c r="H6" s="42">
        <v>1388</v>
      </c>
      <c r="I6" s="42">
        <v>1566</v>
      </c>
      <c r="J6" s="42">
        <v>1735</v>
      </c>
      <c r="K6" s="46">
        <f>+[2]Social!$V$4</f>
        <v>2150</v>
      </c>
    </row>
    <row r="7" spans="1:16" customHeight="1" ht="15">
      <c r="A7" s="2"/>
      <c r="B7" s="76" t="s">
        <v>56</v>
      </c>
      <c r="C7" s="64">
        <v>0.08</v>
      </c>
      <c r="D7" s="64">
        <v>0.11</v>
      </c>
      <c r="E7" s="64">
        <v>0.14</v>
      </c>
      <c r="F7" s="64">
        <v>0.12</v>
      </c>
      <c r="G7" s="64">
        <v>0.16</v>
      </c>
      <c r="H7" s="64">
        <v>0.17</v>
      </c>
      <c r="I7" s="64">
        <v>0.12</v>
      </c>
      <c r="J7" s="64">
        <v>0.085878962536023</v>
      </c>
      <c r="K7" s="65">
        <f>+[2]Social!$V$49</f>
        <v>0.12883720930233</v>
      </c>
    </row>
    <row r="8" spans="1:16" customHeight="1" ht="15">
      <c r="A8" s="2"/>
      <c r="B8" s="76" t="s">
        <v>57</v>
      </c>
      <c r="C8" s="42">
        <v>105</v>
      </c>
      <c r="D8" s="42">
        <v>91</v>
      </c>
      <c r="E8" s="42">
        <v>83</v>
      </c>
      <c r="F8" s="42">
        <v>95</v>
      </c>
      <c r="G8" s="42">
        <v>102</v>
      </c>
      <c r="H8" s="42">
        <v>104</v>
      </c>
      <c r="I8" s="42">
        <v>138</v>
      </c>
      <c r="J8" s="42">
        <v>113</v>
      </c>
      <c r="K8" s="46">
        <v>140</v>
      </c>
    </row>
    <row r="9" spans="1:16" customHeight="1" ht="15">
      <c r="A9" s="2"/>
      <c r="B9" s="76" t="s">
        <v>58</v>
      </c>
      <c r="C9" s="42">
        <v>21</v>
      </c>
      <c r="D9" s="42">
        <v>25</v>
      </c>
      <c r="E9" s="42">
        <v>22</v>
      </c>
      <c r="F9" s="42">
        <v>33</v>
      </c>
      <c r="G9" s="42">
        <v>32</v>
      </c>
      <c r="H9" s="42">
        <v>39</v>
      </c>
      <c r="I9" s="42">
        <v>35</v>
      </c>
      <c r="J9" s="42">
        <v>33</v>
      </c>
      <c r="K9" s="46">
        <f>+'[6]People Management'!$T$18</f>
        <v>36</v>
      </c>
      <c r="L9" s="20"/>
    </row>
    <row r="10" spans="1:16" customHeight="1" ht="15">
      <c r="A10" s="2"/>
      <c r="B10" s="76" t="s">
        <v>59</v>
      </c>
      <c r="C10" s="42">
        <v>6</v>
      </c>
      <c r="D10" s="42">
        <v>15</v>
      </c>
      <c r="E10" s="42">
        <v>17</v>
      </c>
      <c r="F10" s="42">
        <v>17</v>
      </c>
      <c r="G10" s="42">
        <v>17</v>
      </c>
      <c r="H10" s="42">
        <v>14</v>
      </c>
      <c r="I10" s="42">
        <v>16</v>
      </c>
      <c r="J10" s="42">
        <v>10</v>
      </c>
      <c r="K10" s="46">
        <f>+'[6]People Management'!$T$36</f>
        <v>7</v>
      </c>
      <c r="L10" s="20"/>
    </row>
    <row r="11" spans="1:16" customHeight="1" ht="15">
      <c r="A11" s="2"/>
      <c r="B11" s="76"/>
      <c r="C11" s="42"/>
      <c r="D11" s="42"/>
      <c r="E11" s="42"/>
      <c r="F11" s="42"/>
      <c r="G11" s="42"/>
      <c r="H11" s="42"/>
      <c r="I11" s="42"/>
      <c r="J11" s="42"/>
      <c r="K11" s="46"/>
    </row>
    <row r="12" spans="1:16" customHeight="1" ht="15.75">
      <c r="A12" s="2"/>
      <c r="B12" s="57" t="s">
        <v>60</v>
      </c>
      <c r="C12" s="58">
        <v>2013</v>
      </c>
      <c r="D12" s="58">
        <v>2014</v>
      </c>
      <c r="E12" s="58">
        <v>2015</v>
      </c>
      <c r="F12" s="58">
        <v>2016</v>
      </c>
      <c r="G12" s="58">
        <v>2017</v>
      </c>
      <c r="H12" s="58">
        <v>2018</v>
      </c>
      <c r="I12" s="58">
        <v>2019</v>
      </c>
      <c r="J12" s="58">
        <v>2020</v>
      </c>
      <c r="K12" s="95">
        <v>2021</v>
      </c>
    </row>
    <row r="13" spans="1:16" customHeight="1" ht="15">
      <c r="A13" s="2"/>
      <c r="B13" s="96"/>
      <c r="C13" s="97"/>
      <c r="D13" s="97"/>
      <c r="E13" s="97"/>
      <c r="F13" s="97"/>
      <c r="G13" s="42"/>
      <c r="H13" s="97"/>
      <c r="I13" s="97"/>
      <c r="J13" s="97"/>
      <c r="K13" s="98"/>
    </row>
    <row r="14" spans="1:16" customHeight="1" ht="15">
      <c r="A14" s="2"/>
      <c r="B14" s="99" t="s">
        <v>61</v>
      </c>
      <c r="C14" s="64">
        <v>0.31</v>
      </c>
      <c r="D14" s="64">
        <v>0.31</v>
      </c>
      <c r="E14" s="64">
        <v>0.32</v>
      </c>
      <c r="F14" s="64">
        <v>0.33</v>
      </c>
      <c r="G14" s="64">
        <v>0.32</v>
      </c>
      <c r="H14" s="64">
        <v>0.3138</v>
      </c>
      <c r="I14" s="64">
        <v>0.3</v>
      </c>
      <c r="J14" s="64">
        <v>0.30489913544669</v>
      </c>
      <c r="K14" s="65">
        <f>+[2]Social!$V$15</f>
        <v>0.32372093023256</v>
      </c>
    </row>
    <row r="15" spans="1:16" customHeight="1" ht="15">
      <c r="A15" s="2"/>
      <c r="B15" s="100" t="s">
        <v>62</v>
      </c>
      <c r="C15" s="101">
        <v>0.21</v>
      </c>
      <c r="D15" s="101">
        <v>0.21</v>
      </c>
      <c r="E15" s="64">
        <v>0.2324</v>
      </c>
      <c r="F15" s="64">
        <v>0.232</v>
      </c>
      <c r="G15" s="64">
        <v>0.243</v>
      </c>
      <c r="H15" s="64">
        <v>0.25403225806452</v>
      </c>
      <c r="I15" s="64">
        <v>0.27</v>
      </c>
      <c r="J15" s="64">
        <v>0.26342281879195</v>
      </c>
      <c r="K15" s="65">
        <f>+[2]Social!$V$16</f>
        <v>0.26881720430108</v>
      </c>
    </row>
    <row r="16" spans="1:16" customHeight="1" ht="15">
      <c r="A16" s="2"/>
      <c r="B16" s="100" t="s">
        <v>63</v>
      </c>
      <c r="C16" s="101">
        <v>0.29</v>
      </c>
      <c r="D16" s="101">
        <v>0.3</v>
      </c>
      <c r="E16" s="64">
        <v>0.3195</v>
      </c>
      <c r="F16" s="64">
        <v>0.345</v>
      </c>
      <c r="G16" s="64">
        <v>0.352</v>
      </c>
      <c r="H16" s="64">
        <v>0.34492753623188</v>
      </c>
      <c r="I16" s="64">
        <v>0.32</v>
      </c>
      <c r="J16" s="64">
        <v>0.32660228270413</v>
      </c>
      <c r="K16" s="65">
        <f>+[2]Social!$V$17</f>
        <v>0.35277382645804</v>
      </c>
    </row>
    <row r="17" spans="1:16" customHeight="1" ht="15">
      <c r="A17" s="2"/>
      <c r="B17" s="76" t="s">
        <v>64</v>
      </c>
      <c r="C17" s="64">
        <v>0.26</v>
      </c>
      <c r="D17" s="64">
        <v>0.21</v>
      </c>
      <c r="E17" s="64">
        <v>0.2</v>
      </c>
      <c r="F17" s="64">
        <v>0.21</v>
      </c>
      <c r="G17" s="64">
        <v>0.2</v>
      </c>
      <c r="H17" s="64">
        <v>0.21</v>
      </c>
      <c r="I17" s="64">
        <v>0.19</v>
      </c>
      <c r="J17" s="64">
        <v>0.20057636887608</v>
      </c>
      <c r="K17" s="65">
        <v>0.15</v>
      </c>
    </row>
    <row r="18" spans="1:16" customHeight="1" ht="15">
      <c r="A18" s="2"/>
      <c r="B18" s="100"/>
      <c r="C18" s="55"/>
      <c r="D18" s="55"/>
      <c r="E18" s="55"/>
      <c r="F18" s="55"/>
      <c r="G18" s="42"/>
      <c r="H18" s="55"/>
      <c r="I18" s="55"/>
      <c r="J18" s="55"/>
      <c r="K18" s="102"/>
    </row>
    <row r="19" spans="1:16" customHeight="1" ht="15.75">
      <c r="A19" s="2"/>
      <c r="B19" s="57" t="s">
        <v>65</v>
      </c>
      <c r="C19" s="58">
        <v>2013</v>
      </c>
      <c r="D19" s="58">
        <v>2014</v>
      </c>
      <c r="E19" s="58">
        <v>2015</v>
      </c>
      <c r="F19" s="58">
        <v>2016</v>
      </c>
      <c r="G19" s="58">
        <v>2017</v>
      </c>
      <c r="H19" s="58">
        <v>2018</v>
      </c>
      <c r="I19" s="58">
        <v>2019</v>
      </c>
      <c r="J19" s="58">
        <v>2020</v>
      </c>
      <c r="K19" s="95">
        <v>2021</v>
      </c>
    </row>
    <row r="20" spans="1:16" customHeight="1" ht="15">
      <c r="A20" s="2"/>
      <c r="B20" s="76"/>
      <c r="C20" s="41"/>
      <c r="D20" s="41"/>
      <c r="E20" s="41"/>
      <c r="F20" s="41"/>
      <c r="G20" s="42"/>
      <c r="H20" s="41"/>
      <c r="I20" s="41"/>
      <c r="J20" s="41"/>
      <c r="K20" s="103"/>
    </row>
    <row r="21" spans="1:16" customHeight="1" ht="15">
      <c r="A21" s="2"/>
      <c r="B21" s="76" t="s">
        <v>66</v>
      </c>
      <c r="C21" s="42">
        <v>29298</v>
      </c>
      <c r="D21" s="42">
        <v>38289</v>
      </c>
      <c r="E21" s="42">
        <v>38619</v>
      </c>
      <c r="F21" s="42">
        <v>44350</v>
      </c>
      <c r="G21" s="42">
        <v>42588</v>
      </c>
      <c r="H21" s="42">
        <v>46701</v>
      </c>
      <c r="I21" s="42">
        <v>52909</v>
      </c>
      <c r="J21" s="42">
        <v>49505.39</v>
      </c>
      <c r="K21" s="46">
        <f>+[6]Training!$E$37</f>
        <v>66571.0978</v>
      </c>
    </row>
    <row r="22" spans="1:16" customHeight="1" ht="15">
      <c r="A22" s="2"/>
      <c r="B22" s="76" t="s">
        <v>67</v>
      </c>
      <c r="C22" s="42">
        <v>1372</v>
      </c>
      <c r="D22" s="42">
        <v>1580</v>
      </c>
      <c r="E22" s="42">
        <v>1607</v>
      </c>
      <c r="F22" s="42">
        <v>1492</v>
      </c>
      <c r="G22" s="42">
        <v>1736</v>
      </c>
      <c r="H22" s="42">
        <v>2002</v>
      </c>
      <c r="I22" s="42">
        <v>1703.5183881</v>
      </c>
      <c r="J22" s="42">
        <v>1385.6855094</v>
      </c>
      <c r="K22" s="46">
        <f>+[2]Social!$V$29</f>
        <v>1844.4349178</v>
      </c>
      <c r="M22" s="20"/>
      <c r="N22" s="20"/>
      <c r="O22" s="20"/>
      <c r="P22" s="20"/>
    </row>
    <row r="23" spans="1:16" customHeight="1" ht="15">
      <c r="A23" s="2"/>
      <c r="B23" s="76" t="s">
        <v>68</v>
      </c>
      <c r="C23" s="42">
        <v>2563</v>
      </c>
      <c r="D23" s="42">
        <v>4566</v>
      </c>
      <c r="E23" s="42">
        <v>6459</v>
      </c>
      <c r="F23" s="42">
        <v>9024</v>
      </c>
      <c r="G23" s="42">
        <v>6388</v>
      </c>
      <c r="H23" s="42">
        <v>11665</v>
      </c>
      <c r="I23" s="42">
        <v>15817</v>
      </c>
      <c r="J23" s="42">
        <v>28588</v>
      </c>
      <c r="K23" s="46">
        <v>57900</v>
      </c>
      <c r="M23" s="20"/>
      <c r="N23" s="20"/>
      <c r="O23" s="20"/>
      <c r="P23" s="20"/>
    </row>
    <row r="24" spans="1:16" customHeight="1" ht="15">
      <c r="A24" s="2"/>
      <c r="B24" s="76" t="s">
        <v>69</v>
      </c>
      <c r="C24" s="64">
        <v>0.94157303370787</v>
      </c>
      <c r="D24" s="64">
        <v>0.83</v>
      </c>
      <c r="E24" s="64">
        <v>0.99</v>
      </c>
      <c r="F24" s="64">
        <v>1</v>
      </c>
      <c r="G24" s="64">
        <v>0.99</v>
      </c>
      <c r="H24" s="64">
        <v>0.94</v>
      </c>
      <c r="I24" s="64">
        <v>0.94</v>
      </c>
      <c r="J24" s="64">
        <v>0.95539906103286</v>
      </c>
      <c r="K24" s="65">
        <f>+[2]Social!$V$28</f>
        <v>0.979</v>
      </c>
      <c r="M24" s="20"/>
      <c r="N24" s="20"/>
      <c r="O24" s="20"/>
      <c r="P24" s="20"/>
    </row>
    <row r="25" spans="1:16" customHeight="1" ht="15">
      <c r="A25" s="2"/>
      <c r="B25" s="76"/>
      <c r="C25" s="55"/>
      <c r="D25" s="55"/>
      <c r="E25" s="55"/>
      <c r="F25" s="55"/>
      <c r="G25" s="42"/>
      <c r="H25" s="55"/>
      <c r="I25" s="55"/>
      <c r="J25" s="55"/>
      <c r="K25" s="102"/>
      <c r="M25" s="20"/>
      <c r="N25" s="20"/>
      <c r="O25" s="20"/>
      <c r="P25" s="20"/>
    </row>
    <row r="26" spans="1:16" customHeight="1" ht="15.75">
      <c r="A26" s="2"/>
      <c r="B26" s="57" t="s">
        <v>70</v>
      </c>
      <c r="C26" s="58">
        <v>2013</v>
      </c>
      <c r="D26" s="58">
        <v>2014</v>
      </c>
      <c r="E26" s="58">
        <v>2015</v>
      </c>
      <c r="F26" s="58">
        <v>2016</v>
      </c>
      <c r="G26" s="58">
        <v>2017</v>
      </c>
      <c r="H26" s="58">
        <v>2018</v>
      </c>
      <c r="I26" s="58">
        <v>2019</v>
      </c>
      <c r="J26" s="58">
        <v>2020</v>
      </c>
      <c r="K26" s="95">
        <v>2021</v>
      </c>
      <c r="M26" s="20"/>
      <c r="N26" s="20"/>
      <c r="O26" s="20"/>
      <c r="P26" s="20"/>
    </row>
    <row r="27" spans="1:16" customHeight="1" ht="15">
      <c r="A27" s="2"/>
      <c r="B27" s="76"/>
      <c r="C27" s="71"/>
      <c r="D27" s="71"/>
      <c r="E27" s="71"/>
      <c r="F27" s="71"/>
      <c r="G27" s="42"/>
      <c r="H27" s="71"/>
      <c r="I27" s="71"/>
      <c r="J27" s="71"/>
      <c r="K27" s="94"/>
      <c r="M27" s="20"/>
      <c r="N27" s="20"/>
      <c r="O27" s="20"/>
      <c r="P27" s="20"/>
    </row>
    <row r="28" spans="1:16" customHeight="1" ht="15">
      <c r="A28" s="2"/>
      <c r="B28" s="76" t="s">
        <v>71</v>
      </c>
      <c r="C28" s="55">
        <v>0</v>
      </c>
      <c r="D28" s="55">
        <v>0</v>
      </c>
      <c r="E28" s="55">
        <v>0</v>
      </c>
      <c r="F28" s="55">
        <v>0</v>
      </c>
      <c r="G28" s="104">
        <v>0</v>
      </c>
      <c r="H28" s="55">
        <v>2</v>
      </c>
      <c r="I28" s="55">
        <v>0</v>
      </c>
      <c r="J28" s="55">
        <v>0</v>
      </c>
      <c r="K28" s="102">
        <f>+[2]Social!$V$32</f>
        <v>1</v>
      </c>
      <c r="M28" s="20"/>
      <c r="N28" s="20"/>
      <c r="O28" s="20"/>
      <c r="P28" s="20"/>
    </row>
    <row r="29" spans="1:16" customHeight="1" ht="15">
      <c r="A29" s="2"/>
      <c r="B29" s="76" t="s">
        <v>72</v>
      </c>
      <c r="C29" s="42">
        <v>11</v>
      </c>
      <c r="D29" s="42">
        <v>23</v>
      </c>
      <c r="E29" s="42">
        <v>27</v>
      </c>
      <c r="F29" s="42">
        <v>25</v>
      </c>
      <c r="G29" s="42">
        <v>15</v>
      </c>
      <c r="H29" s="42">
        <v>18</v>
      </c>
      <c r="I29" s="42">
        <v>10</v>
      </c>
      <c r="J29" s="42">
        <v>24</v>
      </c>
      <c r="K29" s="74">
        <f>+[2]Social!$V$33-K28</f>
        <v>37</v>
      </c>
      <c r="M29" s="20"/>
      <c r="N29" s="20"/>
      <c r="O29" s="20"/>
      <c r="P29" s="20"/>
    </row>
    <row r="30" spans="1:16" customHeight="1" ht="15">
      <c r="A30" s="2"/>
      <c r="B30" s="76" t="s">
        <v>73</v>
      </c>
      <c r="C30" s="61">
        <v>2.51</v>
      </c>
      <c r="D30" s="61">
        <v>4.5</v>
      </c>
      <c r="E30" s="61">
        <v>4.6</v>
      </c>
      <c r="F30" s="61">
        <v>3.8</v>
      </c>
      <c r="G30" s="61">
        <v>1.9</v>
      </c>
      <c r="H30" s="61">
        <v>2.4474754134564</v>
      </c>
      <c r="I30" s="61">
        <v>1.2</v>
      </c>
      <c r="J30" s="61">
        <v>1.8924725007502</v>
      </c>
      <c r="K30" s="62">
        <f>+[2]Social!$V$36</f>
        <v>2.0819954355329</v>
      </c>
      <c r="M30" s="27"/>
      <c r="N30" s="28"/>
      <c r="O30" s="20"/>
      <c r="P30" s="20"/>
    </row>
    <row r="31" spans="1:16" customHeight="1" ht="15">
      <c r="A31" s="2"/>
      <c r="B31" s="76" t="s">
        <v>74</v>
      </c>
      <c r="C31" s="42">
        <v>99</v>
      </c>
      <c r="D31" s="42">
        <v>141</v>
      </c>
      <c r="E31" s="42">
        <v>151</v>
      </c>
      <c r="F31" s="42">
        <v>170</v>
      </c>
      <c r="G31" s="42">
        <v>69</v>
      </c>
      <c r="H31" s="42">
        <v>100.10174441036</v>
      </c>
      <c r="I31" s="42">
        <v>46</v>
      </c>
      <c r="J31" s="42">
        <v>68.365569089601</v>
      </c>
      <c r="K31" s="136" t="s">
        <v>75</v>
      </c>
      <c r="M31" s="20"/>
      <c r="N31" s="24"/>
      <c r="O31" s="20"/>
      <c r="P31" s="20"/>
    </row>
    <row r="32" spans="1:16" customHeight="1" ht="15">
      <c r="A32" s="2"/>
      <c r="B32" s="76" t="s">
        <v>76</v>
      </c>
      <c r="C32" s="64">
        <v>0.4</v>
      </c>
      <c r="D32" s="64">
        <v>0.88</v>
      </c>
      <c r="E32" s="64">
        <v>0.93</v>
      </c>
      <c r="F32" s="64">
        <v>0.95</v>
      </c>
      <c r="G32" s="64">
        <v>0.91</v>
      </c>
      <c r="H32" s="64">
        <v>0.98247478877078</v>
      </c>
      <c r="I32" s="64">
        <v>1</v>
      </c>
      <c r="J32" s="64">
        <v>1</v>
      </c>
      <c r="K32" s="65">
        <f>+[2]Social!$V$46</f>
        <v>1</v>
      </c>
      <c r="M32" s="20"/>
      <c r="N32" s="24"/>
      <c r="O32" s="20"/>
      <c r="P32" s="20"/>
    </row>
    <row r="33" spans="1:16" customHeight="1" ht="15">
      <c r="B33" s="76"/>
      <c r="C33" s="35"/>
      <c r="D33" s="35"/>
      <c r="E33" s="35"/>
      <c r="F33" s="35"/>
      <c r="G33" s="42"/>
      <c r="H33" s="35"/>
      <c r="I33" s="35"/>
      <c r="J33" s="35"/>
      <c r="K33" s="105"/>
      <c r="M33" s="20"/>
      <c r="N33" s="24"/>
      <c r="O33" s="20"/>
      <c r="P33" s="20"/>
    </row>
    <row r="34" spans="1:16" customHeight="1" ht="15">
      <c r="A34" s="2"/>
      <c r="B34" s="69" t="s">
        <v>77</v>
      </c>
      <c r="C34" s="58">
        <v>2013</v>
      </c>
      <c r="D34" s="58">
        <v>2014</v>
      </c>
      <c r="E34" s="58">
        <v>2015</v>
      </c>
      <c r="F34" s="58">
        <v>2016</v>
      </c>
      <c r="G34" s="58">
        <v>2017</v>
      </c>
      <c r="H34" s="58">
        <v>2018</v>
      </c>
      <c r="I34" s="58">
        <v>2019</v>
      </c>
      <c r="J34" s="58">
        <v>2020</v>
      </c>
      <c r="K34" s="95">
        <v>2021</v>
      </c>
      <c r="M34" s="20"/>
      <c r="N34" s="24"/>
      <c r="O34" s="20"/>
      <c r="P34" s="20"/>
    </row>
    <row r="35" spans="1:16" customHeight="1" ht="15">
      <c r="A35" s="2"/>
      <c r="B35" s="70"/>
      <c r="C35" s="42"/>
      <c r="D35" s="42"/>
      <c r="E35" s="42"/>
      <c r="F35" s="42"/>
      <c r="G35" s="42"/>
      <c r="H35" s="42"/>
      <c r="I35" s="42"/>
      <c r="J35" s="42"/>
      <c r="K35" s="46"/>
      <c r="M35" s="20"/>
      <c r="N35" s="20"/>
      <c r="O35" s="20"/>
      <c r="P35" s="20"/>
    </row>
    <row r="36" spans="1:16" customHeight="1" ht="15">
      <c r="A36" s="2"/>
      <c r="B36" s="106" t="s">
        <v>78</v>
      </c>
      <c r="C36" s="61">
        <v>1.4</v>
      </c>
      <c r="D36" s="107">
        <v>1.3</v>
      </c>
      <c r="E36" s="61">
        <v>1.2</v>
      </c>
      <c r="F36" s="61">
        <v>1.1</v>
      </c>
      <c r="G36" s="61">
        <v>2.1</v>
      </c>
      <c r="H36" s="61">
        <v>2.3</v>
      </c>
      <c r="I36" s="61">
        <v>2.2</v>
      </c>
      <c r="J36" s="61">
        <v>2.4525636585111</v>
      </c>
      <c r="K36" s="62">
        <f>+[2]Social!$V$23/1000</f>
        <v>1.7223296947563</v>
      </c>
    </row>
    <row r="37" spans="1:16" customHeight="1" ht="15">
      <c r="A37" s="2"/>
      <c r="B37" s="106" t="s">
        <v>79</v>
      </c>
      <c r="C37" s="42">
        <v>48</v>
      </c>
      <c r="D37" s="42">
        <v>60</v>
      </c>
      <c r="E37" s="42">
        <v>94</v>
      </c>
      <c r="F37" s="42">
        <v>83</v>
      </c>
      <c r="G37" s="42">
        <v>29</v>
      </c>
      <c r="H37" s="42">
        <v>47</v>
      </c>
      <c r="I37" s="42">
        <v>114</v>
      </c>
      <c r="J37" s="42">
        <v>45</v>
      </c>
      <c r="K37" s="46">
        <f>46+28</f>
        <v>74</v>
      </c>
      <c r="L37" s="20"/>
    </row>
    <row r="38" spans="1:16" customHeight="1" ht="15">
      <c r="A38" s="2"/>
      <c r="B38" s="45"/>
      <c r="C38" s="42"/>
      <c r="D38" s="42"/>
      <c r="E38" s="42"/>
      <c r="F38" s="42"/>
      <c r="G38" s="42"/>
      <c r="H38" s="42"/>
      <c r="I38" s="42"/>
      <c r="J38" s="42"/>
      <c r="K38" s="46"/>
      <c r="L38" s="20"/>
    </row>
    <row r="39" spans="1:16" customHeight="1" ht="15.75">
      <c r="A39" s="2"/>
      <c r="B39" s="69" t="s">
        <v>80</v>
      </c>
      <c r="C39" s="58">
        <v>2013</v>
      </c>
      <c r="D39" s="58">
        <v>2014</v>
      </c>
      <c r="E39" s="58">
        <v>2015</v>
      </c>
      <c r="F39" s="58">
        <v>2016</v>
      </c>
      <c r="G39" s="58">
        <v>2017</v>
      </c>
      <c r="H39" s="58">
        <v>2018</v>
      </c>
      <c r="I39" s="58">
        <v>2019</v>
      </c>
      <c r="J39" s="58">
        <v>2020</v>
      </c>
      <c r="K39" s="95">
        <v>2021</v>
      </c>
    </row>
    <row r="40" spans="1:16" customHeight="1" ht="15">
      <c r="A40" s="2"/>
      <c r="B40" s="70"/>
      <c r="C40" s="71"/>
      <c r="D40" s="71"/>
      <c r="E40" s="71"/>
      <c r="F40" s="71"/>
      <c r="G40" s="42"/>
      <c r="H40" s="71"/>
      <c r="I40" s="71"/>
      <c r="J40" s="71"/>
      <c r="K40" s="94"/>
    </row>
    <row r="41" spans="1:16" customHeight="1" ht="15">
      <c r="A41" s="2"/>
      <c r="B41" s="79" t="s">
        <v>81</v>
      </c>
      <c r="C41" s="67">
        <v>1875</v>
      </c>
      <c r="D41" s="42">
        <v>2802</v>
      </c>
      <c r="E41" s="42">
        <v>2683</v>
      </c>
      <c r="F41" s="42">
        <v>1086</v>
      </c>
      <c r="G41" s="42">
        <v>2106</v>
      </c>
      <c r="H41" s="42">
        <v>1927.2</v>
      </c>
      <c r="I41" s="42">
        <v>1836</v>
      </c>
      <c r="J41" s="42">
        <v>483.28</v>
      </c>
      <c r="K41" s="46">
        <f>+[2]Social!$V$21</f>
        <v>990.54999999999</v>
      </c>
      <c r="O41" s="15"/>
    </row>
    <row r="42" spans="1:16" customHeight="1" ht="15">
      <c r="A42" s="2"/>
      <c r="B42" s="108" t="s">
        <v>82</v>
      </c>
      <c r="C42" s="89">
        <v>0.47752808988764</v>
      </c>
      <c r="D42" s="89">
        <v>0.81</v>
      </c>
      <c r="E42" s="89">
        <v>0.66</v>
      </c>
      <c r="F42" s="89">
        <v>0.2</v>
      </c>
      <c r="G42" s="89">
        <v>0.33</v>
      </c>
      <c r="H42" s="89">
        <v>0.26</v>
      </c>
      <c r="I42" s="89">
        <v>0.25670498084291</v>
      </c>
      <c r="J42" s="89">
        <v>0.19020172910663</v>
      </c>
      <c r="K42" s="90">
        <f>+[2]Social!$V$22</f>
        <v>0.1693023255814</v>
      </c>
    </row>
    <row r="43" spans="1:16" customHeight="1" ht="15">
      <c r="A43" s="2"/>
      <c r="B43" s="22"/>
      <c r="C43" s="9"/>
      <c r="D43" s="9"/>
      <c r="E43" s="9"/>
      <c r="F43" s="9"/>
      <c r="G43" s="9"/>
      <c r="H43" s="9"/>
      <c r="I43" s="9"/>
      <c r="J43" s="9"/>
    </row>
    <row r="44" spans="1:16" customHeight="1" ht="15">
      <c r="A44" s="2"/>
      <c r="B44" s="17" t="s">
        <v>83</v>
      </c>
      <c r="C44" s="9"/>
      <c r="D44" s="9"/>
      <c r="E44" s="9"/>
      <c r="F44" s="9"/>
      <c r="G44" s="9"/>
      <c r="H44" s="9"/>
      <c r="I44" s="9"/>
      <c r="J44" s="9"/>
    </row>
    <row r="45" spans="1:16" customHeight="1" ht="15">
      <c r="A45" s="2"/>
      <c r="B45" s="140" t="s">
        <v>84</v>
      </c>
      <c r="C45" s="9"/>
      <c r="D45" s="9"/>
      <c r="E45" s="9"/>
      <c r="F45" s="9"/>
      <c r="G45" s="9"/>
      <c r="H45" s="9"/>
      <c r="I45" s="9"/>
      <c r="J45" s="9"/>
    </row>
    <row r="46" spans="1:16" customHeight="1" ht="13.5">
      <c r="B46" s="17" t="s">
        <v>85</v>
      </c>
    </row>
    <row r="47" spans="1:16" customHeight="1" ht="13.5"/>
    <row r="48" spans="1:16" customHeight="1" ht="13.5"/>
    <row r="49" spans="1:16" customHeight="1" ht="13.5"/>
    <row r="50" spans="1:16" customHeight="1" ht="13.5"/>
    <row r="51" spans="1:16" customHeight="1" ht="13.5"/>
    <row r="52" spans="1:16" customHeight="1" ht="13.5"/>
    <row r="53" spans="1:16" customHeight="1" ht="13.5"/>
    <row r="54" spans="1:16" customHeight="1" ht="13.5"/>
    <row r="55" spans="1:16" customHeight="1" ht="13.5"/>
    <row r="56" spans="1:16" customHeight="1" ht="13.5"/>
    <row r="57" spans="1:16" customHeight="1" ht="13.5"/>
    <row r="58" spans="1:16" customHeight="1" ht="13.5"/>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59055118110236" right="0.59055118110236" top="0.78740157480315" bottom="0" header="0.39370078740157" footer="0.39370078740157"/>
  <pageSetup paperSize="9" orientation="landscape" scale="77" fitToHeight="1" fitToWidth="1" pageOrder="downThenOver" r:id="rId1"/>
  <headerFooter differentOddEven="false" differentFirst="false" scaleWithDoc="true" alignWithMargins="true">
    <oddHeader>&amp;C&amp;"Calibri,Regular"&amp;16&amp;A</oddHeader>
    <oddFooter/>
    <evenHeader/>
    <evenFooter/>
    <firstHeader/>
    <firstFooter/>
  </headerFooter>
  <tableParts count="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pageSetUpPr fitToPage="1"/>
  </sheetPr>
  <dimension ref="A1:P57"/>
  <sheetViews>
    <sheetView tabSelected="0" workbookViewId="0" showGridLines="false" showRowColHeaders="1">
      <selection activeCell="B45" sqref="B45"/>
    </sheetView>
  </sheetViews>
  <sheetFormatPr defaultRowHeight="14.4" defaultColWidth="9.140625" outlineLevelRow="0" outlineLevelCol="0"/>
  <cols>
    <col min="1" max="1" width="3.140625" customWidth="true" style="1"/>
    <col min="2" max="2" width="78.7109375" customWidth="true" style="1"/>
    <col min="3" max="3" width="10.85546875" customWidth="true" style="1"/>
    <col min="4" max="4" width="10.85546875" customWidth="true" style="1"/>
    <col min="5" max="5" width="10.85546875" customWidth="true" style="1"/>
    <col min="6" max="6" width="10.85546875" customWidth="true" style="1"/>
    <col min="7" max="7" width="10.85546875" customWidth="true" style="1"/>
    <col min="8" max="8" width="10.85546875" customWidth="true" style="1"/>
    <col min="9" max="9" width="10.85546875" customWidth="true" style="1"/>
    <col min="10" max="10" width="10.85546875" customWidth="true" style="1"/>
    <col min="11" max="11" width="10.85546875" customWidth="true" style="1"/>
    <col min="12" max="12" width="9.140625" style="1"/>
    <col min="13" max="13" width="9.140625" style="1"/>
    <col min="14" max="14" width="9.140625" style="1"/>
    <col min="15" max="15" width="11.42578125" customWidth="true" style="1"/>
    <col min="16" max="16" width="9.140625" style="1"/>
  </cols>
  <sheetData>
    <row r="1" spans="1:16" customHeight="1" ht="13.5">
      <c r="A1" s="2"/>
      <c r="B1" s="19"/>
      <c r="C1" s="2"/>
      <c r="D1" s="2"/>
      <c r="E1" s="2"/>
      <c r="F1" s="2"/>
      <c r="G1" s="2"/>
      <c r="H1" s="2"/>
    </row>
    <row r="2" spans="1:16" customHeight="1" ht="15.75">
      <c r="A2" s="2"/>
      <c r="B2" s="30" t="s">
        <v>86</v>
      </c>
      <c r="C2" s="32"/>
      <c r="D2" s="32"/>
      <c r="E2" s="32"/>
      <c r="F2" s="32"/>
      <c r="G2" s="32"/>
      <c r="H2" s="32"/>
      <c r="I2" s="32"/>
      <c r="J2" s="32"/>
      <c r="K2" s="91"/>
      <c r="M2" s="20"/>
    </row>
    <row r="3" spans="1:16" customHeight="1" ht="15">
      <c r="A3" s="2"/>
      <c r="B3" s="35"/>
      <c r="C3" s="35"/>
      <c r="D3" s="35"/>
      <c r="E3" s="35"/>
      <c r="F3" s="35"/>
      <c r="G3" s="35"/>
      <c r="H3" s="35"/>
      <c r="I3" s="35"/>
      <c r="J3" s="35"/>
      <c r="K3" s="35"/>
    </row>
    <row r="4" spans="1:16" customHeight="1" ht="15.75">
      <c r="A4" s="2"/>
      <c r="B4" s="36" t="s">
        <v>87</v>
      </c>
      <c r="C4" s="37">
        <v>2013</v>
      </c>
      <c r="D4" s="37">
        <v>2014</v>
      </c>
      <c r="E4" s="37">
        <v>2015</v>
      </c>
      <c r="F4" s="37">
        <v>2016</v>
      </c>
      <c r="G4" s="37">
        <v>2017</v>
      </c>
      <c r="H4" s="37">
        <v>2018</v>
      </c>
      <c r="I4" s="37">
        <v>2019</v>
      </c>
      <c r="J4" s="37">
        <v>2020</v>
      </c>
      <c r="K4" s="93">
        <v>2021</v>
      </c>
    </row>
    <row r="5" spans="1:16" customHeight="1" ht="15">
      <c r="A5" s="2"/>
      <c r="B5" s="96"/>
      <c r="C5" s="97"/>
      <c r="D5" s="97"/>
      <c r="E5" s="97"/>
      <c r="F5" s="97"/>
      <c r="G5" s="35"/>
      <c r="H5" s="97"/>
      <c r="I5" s="97"/>
      <c r="J5" s="97"/>
      <c r="K5" s="98"/>
      <c r="N5" s="21"/>
      <c r="P5" s="21"/>
    </row>
    <row r="6" spans="1:16" customHeight="1" ht="15">
      <c r="A6" s="2"/>
      <c r="B6" s="66" t="s">
        <v>88</v>
      </c>
      <c r="C6" s="35">
        <v>17</v>
      </c>
      <c r="D6" s="35">
        <v>17</v>
      </c>
      <c r="E6" s="109">
        <v>17</v>
      </c>
      <c r="F6" s="35">
        <v>17</v>
      </c>
      <c r="G6" s="35">
        <v>17</v>
      </c>
      <c r="H6" s="35">
        <v>15</v>
      </c>
      <c r="I6" s="35">
        <v>15</v>
      </c>
      <c r="J6" s="35">
        <v>14</v>
      </c>
      <c r="K6" s="105">
        <v>12</v>
      </c>
      <c r="N6" s="21"/>
      <c r="P6" s="21"/>
    </row>
    <row r="7" spans="1:16" customHeight="1" ht="15">
      <c r="A7" s="2"/>
      <c r="B7" s="66" t="s">
        <v>89</v>
      </c>
      <c r="C7" s="110" t="s">
        <v>39</v>
      </c>
      <c r="D7" s="110" t="s">
        <v>39</v>
      </c>
      <c r="E7" s="101">
        <v>0.0625</v>
      </c>
      <c r="F7" s="64">
        <v>0.058823529411765</v>
      </c>
      <c r="G7" s="64">
        <v>0.058823529411765</v>
      </c>
      <c r="H7" s="64">
        <v>0.14285714285714</v>
      </c>
      <c r="I7" s="64">
        <v>0.2</v>
      </c>
      <c r="J7" s="64">
        <v>0.14285714285714</v>
      </c>
      <c r="K7" s="65">
        <v>0.33</v>
      </c>
      <c r="L7" s="21"/>
      <c r="N7" s="21"/>
      <c r="P7" s="21"/>
    </row>
    <row r="8" spans="1:16" customHeight="1" ht="15">
      <c r="A8" s="2"/>
      <c r="B8" s="111" t="s">
        <v>90</v>
      </c>
      <c r="C8" s="64">
        <v>0.52941176470588</v>
      </c>
      <c r="D8" s="64">
        <v>0.52941176470588</v>
      </c>
      <c r="E8" s="101">
        <v>0.5625</v>
      </c>
      <c r="F8" s="64">
        <v>0.58823529411765</v>
      </c>
      <c r="G8" s="64">
        <v>0.58823529411765</v>
      </c>
      <c r="H8" s="64">
        <v>0.5</v>
      </c>
      <c r="I8" s="64">
        <v>0.4</v>
      </c>
      <c r="J8" s="64">
        <v>0.35714285714286</v>
      </c>
      <c r="K8" s="65">
        <v>0.5</v>
      </c>
      <c r="L8" s="21"/>
      <c r="N8" s="21"/>
      <c r="P8" s="21"/>
    </row>
    <row r="9" spans="1:16" customHeight="1" ht="15">
      <c r="A9" s="2"/>
      <c r="B9" s="111" t="s">
        <v>91</v>
      </c>
      <c r="C9" s="64">
        <v>0.7059</v>
      </c>
      <c r="D9" s="64">
        <v>0.7059</v>
      </c>
      <c r="E9" s="64">
        <v>0.64705882352941</v>
      </c>
      <c r="F9" s="64">
        <v>0.7647</v>
      </c>
      <c r="G9" s="64">
        <v>0.7647</v>
      </c>
      <c r="H9" s="64">
        <v>0.71428571428571</v>
      </c>
      <c r="I9" s="64">
        <v>0.73333333333333</v>
      </c>
      <c r="J9" s="112">
        <v>0.71428571428571</v>
      </c>
      <c r="K9" s="113">
        <f>10/K6</f>
        <v>0.83333333333333</v>
      </c>
      <c r="L9" s="23"/>
      <c r="N9" s="21"/>
      <c r="O9" s="20"/>
      <c r="P9" s="21"/>
    </row>
    <row r="10" spans="1:16" customHeight="1" ht="15">
      <c r="A10" s="2"/>
      <c r="B10" s="66" t="s">
        <v>92</v>
      </c>
      <c r="C10" s="64">
        <v>0.87317647058824</v>
      </c>
      <c r="D10" s="64">
        <v>0.90270588235294</v>
      </c>
      <c r="E10" s="64">
        <v>0.91971875</v>
      </c>
      <c r="F10" s="64">
        <v>0.84311764705882</v>
      </c>
      <c r="G10" s="64">
        <v>0.88970588235294</v>
      </c>
      <c r="H10" s="64">
        <v>0.89285714285714</v>
      </c>
      <c r="I10" s="64">
        <v>0.89581875</v>
      </c>
      <c r="J10" s="112">
        <v>0.9055</v>
      </c>
      <c r="K10" s="114">
        <v>0.99073</v>
      </c>
      <c r="L10" s="21"/>
      <c r="N10" s="21"/>
      <c r="O10" s="20"/>
      <c r="P10" s="21"/>
    </row>
    <row r="11" spans="1:16" customHeight="1" ht="15">
      <c r="A11" s="2"/>
      <c r="B11" s="111" t="s">
        <v>93</v>
      </c>
      <c r="C11" s="42">
        <v>3.2941176470588</v>
      </c>
      <c r="D11" s="42">
        <v>4.2941176470588</v>
      </c>
      <c r="E11" s="42">
        <v>4.3125</v>
      </c>
      <c r="F11" s="42">
        <v>5</v>
      </c>
      <c r="G11" s="104">
        <v>6.2666666666667</v>
      </c>
      <c r="H11" s="42">
        <v>5.7142</v>
      </c>
      <c r="I11" s="42">
        <v>4.1333333333333</v>
      </c>
      <c r="J11" s="115">
        <v>5</v>
      </c>
      <c r="K11" s="116">
        <f>+[7]EDPR!$C$20</f>
        <v>3.3262557077626</v>
      </c>
      <c r="L11" s="21"/>
      <c r="N11" s="21"/>
      <c r="O11" s="20"/>
      <c r="P11" s="21"/>
    </row>
    <row r="12" spans="1:16" customHeight="1" ht="15">
      <c r="A12" s="2"/>
      <c r="B12" s="111" t="s">
        <v>94</v>
      </c>
      <c r="C12" s="42">
        <v>54.29</v>
      </c>
      <c r="D12" s="42">
        <v>55.47</v>
      </c>
      <c r="E12" s="42">
        <v>55.82</v>
      </c>
      <c r="F12" s="42">
        <v>57.41</v>
      </c>
      <c r="G12" s="115">
        <v>57.65</v>
      </c>
      <c r="H12" s="42">
        <v>57</v>
      </c>
      <c r="I12" s="42">
        <v>56</v>
      </c>
      <c r="J12" s="117">
        <v>56.785714285714</v>
      </c>
      <c r="K12" s="118">
        <f>[7]EDPR!$C$19</f>
        <v>57.166666666667</v>
      </c>
      <c r="L12" s="21"/>
      <c r="N12" s="21"/>
      <c r="O12" s="20"/>
      <c r="P12" s="21"/>
    </row>
    <row r="13" spans="1:16" customHeight="1" ht="15">
      <c r="A13" s="2"/>
      <c r="B13" s="66"/>
      <c r="C13" s="42"/>
      <c r="D13" s="42"/>
      <c r="E13" s="42"/>
      <c r="F13" s="42"/>
      <c r="G13" s="35"/>
      <c r="H13" s="42"/>
      <c r="I13" s="42"/>
      <c r="J13" s="35"/>
      <c r="K13" s="105"/>
      <c r="L13" s="21"/>
      <c r="N13" s="21"/>
      <c r="O13" s="20"/>
      <c r="P13" s="21"/>
    </row>
    <row r="14" spans="1:16" customHeight="1" ht="15">
      <c r="A14" s="2"/>
      <c r="B14" s="57" t="s">
        <v>95</v>
      </c>
      <c r="C14" s="58">
        <v>2013</v>
      </c>
      <c r="D14" s="58">
        <v>2014</v>
      </c>
      <c r="E14" s="58">
        <v>2015</v>
      </c>
      <c r="F14" s="58">
        <v>2016</v>
      </c>
      <c r="G14" s="58">
        <v>2017</v>
      </c>
      <c r="H14" s="58">
        <v>2018</v>
      </c>
      <c r="I14" s="58">
        <v>2019</v>
      </c>
      <c r="J14" s="58">
        <v>2020</v>
      </c>
      <c r="K14" s="95">
        <v>2021</v>
      </c>
      <c r="L14" s="23"/>
      <c r="M14" s="26"/>
      <c r="N14" s="21"/>
      <c r="O14" s="20"/>
      <c r="P14" s="21"/>
    </row>
    <row r="15" spans="1:16" customHeight="1" ht="15">
      <c r="A15" s="2"/>
      <c r="B15" s="66"/>
      <c r="C15" s="42"/>
      <c r="D15" s="42"/>
      <c r="E15" s="42"/>
      <c r="F15" s="42"/>
      <c r="G15" s="35"/>
      <c r="H15" s="42"/>
      <c r="I15" s="42"/>
      <c r="J15" s="97"/>
      <c r="K15" s="105"/>
      <c r="L15" s="21"/>
      <c r="N15" s="21"/>
      <c r="O15" s="20"/>
      <c r="P15" s="21"/>
    </row>
    <row r="16" spans="1:16" customHeight="1" ht="15">
      <c r="A16" s="2"/>
      <c r="B16" s="66" t="s">
        <v>96</v>
      </c>
      <c r="C16" s="110" t="s">
        <v>39</v>
      </c>
      <c r="D16" s="110" t="s">
        <v>39</v>
      </c>
      <c r="E16" s="110" t="s">
        <v>39</v>
      </c>
      <c r="F16" s="110">
        <v>1</v>
      </c>
      <c r="G16" s="119">
        <v>1</v>
      </c>
      <c r="H16" s="110">
        <v>1</v>
      </c>
      <c r="I16" s="110">
        <v>3</v>
      </c>
      <c r="J16" s="119">
        <v>3</v>
      </c>
      <c r="K16" s="120">
        <f>+'[2]Economic &amp; Governance'!$V$31</f>
        <v>5</v>
      </c>
      <c r="L16" s="21"/>
      <c r="N16" s="21"/>
      <c r="O16" s="20"/>
      <c r="P16" s="21"/>
    </row>
    <row r="17" spans="1:16" customHeight="1" ht="15">
      <c r="A17" s="2"/>
      <c r="B17" s="66" t="s">
        <v>97</v>
      </c>
      <c r="C17" s="110">
        <v>0</v>
      </c>
      <c r="D17" s="110">
        <v>0</v>
      </c>
      <c r="E17" s="110">
        <v>0</v>
      </c>
      <c r="F17" s="110">
        <v>0</v>
      </c>
      <c r="G17" s="110">
        <v>0</v>
      </c>
      <c r="H17" s="110">
        <v>0</v>
      </c>
      <c r="I17" s="110">
        <v>0</v>
      </c>
      <c r="J17" s="110">
        <v>0</v>
      </c>
      <c r="K17" s="137">
        <f>+'[2]Economic &amp; Governance'!$V$32</f>
        <v>0</v>
      </c>
      <c r="L17" s="21"/>
      <c r="N17" s="21"/>
      <c r="O17" s="20"/>
      <c r="P17" s="21"/>
    </row>
    <row r="18" spans="1:16" customHeight="1" ht="15">
      <c r="A18" s="2"/>
      <c r="B18" s="66"/>
      <c r="C18" s="55"/>
      <c r="D18" s="55"/>
      <c r="E18" s="55"/>
      <c r="F18" s="55"/>
      <c r="G18" s="35"/>
      <c r="H18" s="55"/>
      <c r="I18" s="55"/>
      <c r="J18" s="35"/>
      <c r="K18" s="105"/>
      <c r="L18" s="21"/>
      <c r="N18" s="21"/>
    </row>
    <row r="19" spans="1:16" customHeight="1" ht="15.75">
      <c r="A19" s="2"/>
      <c r="B19" s="57" t="s">
        <v>98</v>
      </c>
      <c r="C19" s="58">
        <v>2013</v>
      </c>
      <c r="D19" s="58">
        <v>2014</v>
      </c>
      <c r="E19" s="58">
        <v>2015</v>
      </c>
      <c r="F19" s="58">
        <v>2016</v>
      </c>
      <c r="G19" s="58">
        <v>2017</v>
      </c>
      <c r="H19" s="58">
        <v>2018</v>
      </c>
      <c r="I19" s="58">
        <v>2019</v>
      </c>
      <c r="J19" s="58">
        <v>2020</v>
      </c>
      <c r="K19" s="121">
        <v>2021</v>
      </c>
      <c r="L19" s="21"/>
      <c r="N19" s="23"/>
    </row>
    <row r="20" spans="1:16" customHeight="1" ht="15">
      <c r="A20" s="2"/>
      <c r="B20" s="40"/>
      <c r="C20" s="41"/>
      <c r="D20" s="41"/>
      <c r="E20" s="41"/>
      <c r="F20" s="41"/>
      <c r="G20" s="35"/>
      <c r="H20" s="41"/>
      <c r="I20" s="41"/>
      <c r="J20" s="35"/>
      <c r="K20" s="105"/>
      <c r="L20" s="21"/>
      <c r="N20" s="23"/>
    </row>
    <row r="21" spans="1:16" customHeight="1" ht="15">
      <c r="A21" s="2"/>
      <c r="B21" s="79" t="s">
        <v>99</v>
      </c>
      <c r="C21" s="42">
        <v>1540</v>
      </c>
      <c r="D21" s="42">
        <v>1463</v>
      </c>
      <c r="E21" s="42">
        <v>1790</v>
      </c>
      <c r="F21" s="42">
        <v>1792</v>
      </c>
      <c r="G21" s="55">
        <v>2001</v>
      </c>
      <c r="H21" s="42">
        <v>2021.5628514024</v>
      </c>
      <c r="I21" s="42">
        <v>2265</v>
      </c>
      <c r="J21" s="55">
        <v>2312.0546753364</v>
      </c>
      <c r="K21" s="127">
        <f>+'[6]Business Sustainability'!$C$9</f>
        <v>2486.7309695293</v>
      </c>
      <c r="L21" s="21"/>
      <c r="N21" s="23"/>
    </row>
    <row r="22" spans="1:16" customHeight="1" ht="15">
      <c r="A22" s="2"/>
      <c r="B22" s="79" t="s">
        <v>100</v>
      </c>
      <c r="C22" s="42">
        <v>1010</v>
      </c>
      <c r="D22" s="42">
        <v>935</v>
      </c>
      <c r="E22" s="42">
        <v>1115</v>
      </c>
      <c r="F22" s="42">
        <v>1172</v>
      </c>
      <c r="G22" s="55">
        <v>1113</v>
      </c>
      <c r="H22" s="42">
        <v>1145.7530567363</v>
      </c>
      <c r="I22" s="42">
        <v>1117</v>
      </c>
      <c r="J22" s="55">
        <v>1069.1863489217</v>
      </c>
      <c r="K22" s="127">
        <f>+'[6]Business Sustainability'!$C$17</f>
        <v>1169.6944661276</v>
      </c>
    </row>
    <row r="23" spans="1:16" customHeight="1" ht="15">
      <c r="A23" s="2"/>
      <c r="B23" s="45" t="s">
        <v>101</v>
      </c>
      <c r="C23" s="42">
        <v>530</v>
      </c>
      <c r="D23" s="42">
        <v>528</v>
      </c>
      <c r="E23" s="42">
        <v>675</v>
      </c>
      <c r="F23" s="42">
        <v>620</v>
      </c>
      <c r="G23" s="35">
        <v>888</v>
      </c>
      <c r="H23" s="42">
        <v>875.8097946661</v>
      </c>
      <c r="I23" s="42">
        <v>1148</v>
      </c>
      <c r="J23" s="55">
        <v>1242.8683264147</v>
      </c>
      <c r="K23" s="127">
        <f>+'[6]Business Sustainability'!$C$18</f>
        <v>1317.0365034017</v>
      </c>
    </row>
    <row r="24" spans="1:16" customHeight="1" ht="15">
      <c r="A24" s="2"/>
      <c r="B24" s="66"/>
      <c r="C24" s="55"/>
      <c r="D24" s="55"/>
      <c r="E24" s="55"/>
      <c r="F24" s="55"/>
      <c r="G24" s="35"/>
      <c r="H24" s="55"/>
      <c r="I24" s="55"/>
      <c r="J24" s="35"/>
      <c r="K24" s="105"/>
    </row>
    <row r="25" spans="1:16" customHeight="1" ht="15.75">
      <c r="A25" s="2"/>
      <c r="B25" s="69" t="s">
        <v>102</v>
      </c>
      <c r="C25" s="58">
        <v>2013</v>
      </c>
      <c r="D25" s="58">
        <v>2014</v>
      </c>
      <c r="E25" s="58">
        <v>2015</v>
      </c>
      <c r="F25" s="58">
        <v>2016</v>
      </c>
      <c r="G25" s="58">
        <v>2017</v>
      </c>
      <c r="H25" s="58">
        <v>2018</v>
      </c>
      <c r="I25" s="58">
        <v>2019</v>
      </c>
      <c r="J25" s="58">
        <v>2020</v>
      </c>
      <c r="K25" s="121">
        <v>2021</v>
      </c>
    </row>
    <row r="26" spans="1:16" customHeight="1" ht="15">
      <c r="A26" s="2"/>
      <c r="B26" s="70"/>
      <c r="C26" s="71"/>
      <c r="D26" s="71"/>
      <c r="E26" s="71"/>
      <c r="F26" s="71"/>
      <c r="G26" s="35"/>
      <c r="H26" s="71"/>
      <c r="I26" s="71"/>
      <c r="J26" s="35"/>
      <c r="K26" s="105"/>
    </row>
    <row r="27" spans="1:16" customHeight="1" ht="15">
      <c r="A27" s="2"/>
      <c r="B27" s="75" t="s">
        <v>103</v>
      </c>
      <c r="C27" s="63" t="s">
        <v>23</v>
      </c>
      <c r="D27" s="63" t="s">
        <v>23</v>
      </c>
      <c r="E27" s="122">
        <v>6400</v>
      </c>
      <c r="F27" s="110">
        <v>5060</v>
      </c>
      <c r="G27" s="123">
        <v>5050</v>
      </c>
      <c r="H27" s="110">
        <v>5600</v>
      </c>
      <c r="I27" s="110">
        <v>6000</v>
      </c>
      <c r="J27" s="123">
        <v>4300</v>
      </c>
      <c r="K27" s="141" t="s">
        <v>104</v>
      </c>
    </row>
    <row r="28" spans="1:16" customHeight="1" ht="15">
      <c r="A28" s="2"/>
      <c r="B28" s="75" t="s">
        <v>105</v>
      </c>
      <c r="C28" s="63" t="s">
        <v>23</v>
      </c>
      <c r="D28" s="63" t="s">
        <v>23</v>
      </c>
      <c r="E28" s="63" t="s">
        <v>23</v>
      </c>
      <c r="F28" s="42">
        <v>52</v>
      </c>
      <c r="G28" s="35">
        <v>93</v>
      </c>
      <c r="H28" s="42">
        <v>152</v>
      </c>
      <c r="I28" s="110" t="s">
        <v>23</v>
      </c>
      <c r="J28" s="119" t="s">
        <v>23</v>
      </c>
      <c r="K28" s="124" t="s">
        <v>23</v>
      </c>
    </row>
    <row r="29" spans="1:16" customHeight="1" ht="15">
      <c r="A29" s="2"/>
      <c r="B29" s="79" t="s">
        <v>106</v>
      </c>
      <c r="C29" s="63" t="s">
        <v>23</v>
      </c>
      <c r="D29" s="63" t="s">
        <v>23</v>
      </c>
      <c r="E29" s="63" t="s">
        <v>23</v>
      </c>
      <c r="F29" s="64">
        <v>0.88</v>
      </c>
      <c r="G29" s="64">
        <v>0.83</v>
      </c>
      <c r="H29" s="64">
        <v>0.87</v>
      </c>
      <c r="I29" s="125" t="s">
        <v>23</v>
      </c>
      <c r="J29" s="119" t="s">
        <v>23</v>
      </c>
      <c r="K29" s="124" t="s">
        <v>23</v>
      </c>
    </row>
    <row r="30" spans="1:16" customHeight="1" ht="15">
      <c r="A30" s="2"/>
      <c r="B30" s="79" t="s">
        <v>107</v>
      </c>
      <c r="C30" s="63" t="s">
        <v>23</v>
      </c>
      <c r="D30" s="63" t="s">
        <v>23</v>
      </c>
      <c r="E30" s="63" t="s">
        <v>23</v>
      </c>
      <c r="F30" s="64">
        <v>0.83</v>
      </c>
      <c r="G30" s="64">
        <v>0.88</v>
      </c>
      <c r="H30" s="64">
        <v>0.85</v>
      </c>
      <c r="I30" s="125" t="s">
        <v>23</v>
      </c>
      <c r="J30" s="119" t="s">
        <v>23</v>
      </c>
      <c r="K30" s="126" t="s">
        <v>23</v>
      </c>
    </row>
    <row r="31" spans="1:16" customHeight="1" ht="15">
      <c r="A31" s="2"/>
      <c r="B31" s="79" t="s">
        <v>108</v>
      </c>
      <c r="C31" s="63" t="s">
        <v>23</v>
      </c>
      <c r="D31" s="63">
        <v>1790</v>
      </c>
      <c r="E31" s="63">
        <v>2929</v>
      </c>
      <c r="F31" s="63">
        <v>2345</v>
      </c>
      <c r="G31" s="55">
        <v>2801</v>
      </c>
      <c r="H31" s="63">
        <v>2876</v>
      </c>
      <c r="I31" s="63">
        <v>2916</v>
      </c>
      <c r="J31" s="55">
        <v>4355.4631578947</v>
      </c>
      <c r="K31" s="127">
        <f>+[8]Contractors!$W$20</f>
        <v>7299.1221103239</v>
      </c>
      <c r="L31" s="20"/>
    </row>
    <row r="32" spans="1:16" customHeight="1" ht="15">
      <c r="A32" s="2"/>
      <c r="B32" s="128"/>
      <c r="C32" s="129"/>
      <c r="D32" s="129"/>
      <c r="E32" s="129"/>
      <c r="F32" s="129"/>
      <c r="G32" s="35"/>
      <c r="H32" s="129"/>
      <c r="I32" s="129"/>
      <c r="J32" s="35"/>
      <c r="K32" s="105"/>
    </row>
    <row r="33" spans="1:16" customHeight="1" ht="15.75">
      <c r="A33" s="2"/>
      <c r="B33" s="69" t="s">
        <v>109</v>
      </c>
      <c r="C33" s="58">
        <v>2013</v>
      </c>
      <c r="D33" s="58">
        <v>2014</v>
      </c>
      <c r="E33" s="58">
        <v>2015</v>
      </c>
      <c r="F33" s="58">
        <v>2016</v>
      </c>
      <c r="G33" s="58">
        <v>2017</v>
      </c>
      <c r="H33" s="58">
        <v>2018</v>
      </c>
      <c r="I33" s="58">
        <v>2019</v>
      </c>
      <c r="J33" s="58">
        <v>2020</v>
      </c>
      <c r="K33" s="121">
        <v>2021</v>
      </c>
      <c r="N33" s="25"/>
    </row>
    <row r="34" spans="1:16" customHeight="1" ht="15">
      <c r="A34" s="2"/>
      <c r="B34" s="70"/>
      <c r="C34" s="71"/>
      <c r="D34" s="71"/>
      <c r="E34" s="71"/>
      <c r="F34" s="71"/>
      <c r="G34" s="35"/>
      <c r="H34" s="71"/>
      <c r="I34" s="71"/>
      <c r="J34" s="35"/>
      <c r="K34" s="105"/>
    </row>
    <row r="35" spans="1:16" customHeight="1" ht="15">
      <c r="A35" s="2"/>
      <c r="B35" s="86" t="s">
        <v>110</v>
      </c>
      <c r="C35" s="110" t="s">
        <v>23</v>
      </c>
      <c r="D35" s="107" t="s">
        <v>23</v>
      </c>
      <c r="E35" s="130">
        <v>6.134</v>
      </c>
      <c r="F35" s="61">
        <v>1.6</v>
      </c>
      <c r="G35" s="130">
        <f>1.6</f>
        <v>1.6</v>
      </c>
      <c r="H35" s="61">
        <v>0.85</v>
      </c>
      <c r="I35" s="61">
        <v>38.9</v>
      </c>
      <c r="J35" s="119" t="s">
        <v>39</v>
      </c>
      <c r="K35" s="142">
        <f>+[9]Investment!$AE$199/1000000</f>
        <v>3.3613170298393</v>
      </c>
    </row>
    <row r="36" spans="1:16" customHeight="1" ht="15">
      <c r="A36" s="2"/>
      <c r="B36" s="76"/>
      <c r="C36" s="42"/>
      <c r="D36" s="42"/>
      <c r="E36" s="42"/>
      <c r="F36" s="42"/>
      <c r="G36" s="35"/>
      <c r="H36" s="42"/>
      <c r="I36" s="42"/>
      <c r="J36" s="35"/>
      <c r="K36" s="105"/>
    </row>
    <row r="37" spans="1:16" customHeight="1" ht="15">
      <c r="A37" s="2"/>
      <c r="B37" s="69" t="s">
        <v>111</v>
      </c>
      <c r="C37" s="58">
        <v>2013</v>
      </c>
      <c r="D37" s="58">
        <v>2014</v>
      </c>
      <c r="E37" s="58">
        <v>2015</v>
      </c>
      <c r="F37" s="58">
        <v>2016</v>
      </c>
      <c r="G37" s="58">
        <v>2017</v>
      </c>
      <c r="H37" s="58">
        <v>2018</v>
      </c>
      <c r="I37" s="58">
        <v>2019</v>
      </c>
      <c r="J37" s="58">
        <v>2020</v>
      </c>
      <c r="K37" s="121">
        <v>2021</v>
      </c>
    </row>
    <row r="38" spans="1:16" customHeight="1" ht="15">
      <c r="A38" s="2"/>
      <c r="B38" s="70"/>
      <c r="C38" s="71"/>
      <c r="D38" s="71"/>
      <c r="E38" s="71"/>
      <c r="F38" s="71"/>
      <c r="G38" s="35"/>
      <c r="H38" s="71"/>
      <c r="I38" s="71"/>
      <c r="J38" s="35"/>
      <c r="K38" s="105"/>
    </row>
    <row r="39" spans="1:16" customHeight="1" ht="15">
      <c r="A39" s="2"/>
      <c r="B39" s="86" t="s">
        <v>112</v>
      </c>
      <c r="C39" s="131" t="s">
        <v>39</v>
      </c>
      <c r="D39" s="132" t="s">
        <v>39</v>
      </c>
      <c r="E39" s="131" t="s">
        <v>39</v>
      </c>
      <c r="F39" s="132" t="s">
        <v>39</v>
      </c>
      <c r="G39" s="132" t="s">
        <v>39</v>
      </c>
      <c r="H39" s="132" t="s">
        <v>39</v>
      </c>
      <c r="I39" s="132" t="s">
        <v>39</v>
      </c>
      <c r="J39" s="133" t="s">
        <v>39</v>
      </c>
      <c r="K39" s="138" t="s">
        <v>39</v>
      </c>
    </row>
    <row r="40" spans="1:16" customHeight="1" ht="15">
      <c r="A40" s="2"/>
      <c r="B40" s="88" t="s">
        <v>113</v>
      </c>
      <c r="C40" s="134">
        <v>0</v>
      </c>
      <c r="D40" s="134">
        <v>0</v>
      </c>
      <c r="E40" s="134">
        <v>0</v>
      </c>
      <c r="F40" s="134">
        <v>0</v>
      </c>
      <c r="G40" s="134">
        <v>0</v>
      </c>
      <c r="H40" s="134">
        <v>0</v>
      </c>
      <c r="I40" s="134">
        <v>0</v>
      </c>
      <c r="J40" s="135">
        <v>21.80737</v>
      </c>
      <c r="K40" s="139" t="str">
        <f>+'[10]Back-up'!$H$18/1000</f>
        <v>=+'[10]Back-up'!$H$18/1000</v>
      </c>
    </row>
    <row r="41" spans="1:16" customHeight="1" ht="15">
      <c r="A41" s="2"/>
      <c r="B41" s="13"/>
      <c r="C41" s="9"/>
      <c r="D41" s="9"/>
      <c r="E41" s="9"/>
      <c r="F41" s="9"/>
      <c r="G41" s="2"/>
      <c r="H41" s="2"/>
      <c r="I41" s="2"/>
      <c r="J41" s="2"/>
    </row>
    <row r="42" spans="1:16" customHeight="1" ht="15">
      <c r="A42" s="2"/>
      <c r="B42" s="17" t="s">
        <v>114</v>
      </c>
      <c r="C42" s="9"/>
      <c r="D42" s="9"/>
      <c r="E42" s="9"/>
      <c r="F42" s="9"/>
      <c r="G42" s="2"/>
      <c r="H42" s="2"/>
      <c r="I42" s="2"/>
      <c r="J42" s="2"/>
    </row>
    <row r="43" spans="1:16" customHeight="1" ht="13.5">
      <c r="A43" s="3"/>
      <c r="B43" s="17" t="s">
        <v>115</v>
      </c>
      <c r="C43" s="3"/>
      <c r="D43" s="3"/>
      <c r="E43" s="3"/>
      <c r="F43" s="3"/>
      <c r="G43" s="3"/>
      <c r="H43" s="3"/>
      <c r="I43" s="3"/>
    </row>
    <row r="44" spans="1:16" customHeight="1" ht="13.5">
      <c r="B44" s="17" t="s">
        <v>116</v>
      </c>
    </row>
    <row r="45" spans="1:16" customHeight="1" ht="13.5"/>
    <row r="46" spans="1:16" customHeight="1" ht="13.5"/>
    <row r="47" spans="1:16" customHeight="1" ht="13.5"/>
    <row r="48" spans="1:16" customHeight="1" ht="13.5"/>
    <row r="49" spans="1:16" customHeight="1" ht="13.5"/>
    <row r="50" spans="1:16" customHeight="1" ht="13.5"/>
    <row r="51" spans="1:16" customHeight="1" ht="13.5"/>
    <row r="52" spans="1:16" customHeight="1" ht="13.5"/>
    <row r="53" spans="1:16" customHeight="1" ht="13.5"/>
    <row r="54" spans="1:16" customHeight="1" ht="13.5"/>
    <row r="55" spans="1:16" customHeight="1" ht="13.5"/>
    <row r="56" spans="1:16" customHeight="1" ht="13.5"/>
    <row r="57" spans="1:16" customHeight="1" ht="13.5"/>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59055118110236" right="0.59055118110236" top="0.78740157480315" bottom="0" header="0.39370078740157" footer="0.39370078740157"/>
  <pageSetup paperSize="9" orientation="landscape" scale="79" fitToHeight="1" fitToWidth="1" pageOrder="downThenOver" r:id="rId1"/>
  <headerFooter differentOddEven="false" differentFirst="false" scaleWithDoc="true" alignWithMargins="true">
    <oddHeader>&amp;C&amp;"Calibri,Regular"&amp;16&amp;A</oddHeader>
    <oddFooter/>
    <evenHeader/>
    <evenFooter/>
    <firstHeader/>
    <firstFooter/>
  </headerFooter>
  <tableParts count="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Cover</vt:lpstr>
      <vt:lpstr>Environment</vt:lpstr>
      <vt:lpstr>Social</vt:lpstr>
      <vt:lpstr>Economic &amp; Governance</vt:lpstr>
    </vt:vector>
  </TitlesOfParts>
  <Company>hcenergia</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2009-12-11T15:08:37+00:00</dcterms:created>
  <dcterms:modified xsi:type="dcterms:W3CDTF">2022-05-18T10:48:30+01:00</dcterms:modified>
  <dc:title/>
  <dc:description/>
  <dc:subject/>
  <cp:keywords/>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0x010100433EB14D43554B468F964752B1DC37BD</vt:lpwstr>
  </property>
</Properties>
</file>